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4F55918D-1FDE-4CA0-93FF-8F941929CB5D}" xr6:coauthVersionLast="47" xr6:coauthVersionMax="47" xr10:uidLastSave="{B74F0944-FE83-4C43-91B3-0FEAC729CE45}"/>
  <bookViews>
    <workbookView xWindow="390" yWindow="390" windowWidth="18000" windowHeight="9270" firstSheet="3" activeTab="3" xr2:uid="{00000000-000D-0000-FFFF-FFFF00000000}"/>
  </bookViews>
  <sheets>
    <sheet name="Instructions" sheetId="2" state="hidden" r:id="rId1"/>
    <sheet name="BCT (old)" sheetId="33" state="hidden" r:id="rId2"/>
    <sheet name="PCTMA" sheetId="27" state="hidden" r:id="rId3"/>
    <sheet name="TRK" sheetId="23" r:id="rId4"/>
    <sheet name="Total Cost" sheetId="25" state="hidden" r:id="rId5"/>
  </sheets>
  <definedNames>
    <definedName name="_xlnm.Print_Area" localSheetId="1">'BCT (old)'!$A$1:$C$75</definedName>
    <definedName name="_xlnm.Print_Area" localSheetId="2">PCTMA!$A$1:$C$78</definedName>
    <definedName name="_xlnm.Print_Area" localSheetId="3">TRK!$A$1:$C$28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21" i="23"/>
  <c r="H17" i="25" l="1"/>
  <c r="C74" i="33"/>
  <c r="C73" i="33"/>
  <c r="C72" i="33"/>
  <c r="C63" i="27"/>
  <c r="C62" i="27"/>
  <c r="C61" i="27"/>
  <c r="C60" i="27"/>
  <c r="H9" i="25"/>
  <c r="H23" i="25"/>
  <c r="H19" i="25"/>
  <c r="H18" i="25"/>
  <c r="H11" i="25"/>
  <c r="H5" i="25"/>
  <c r="H12" i="25"/>
  <c r="H14" i="25"/>
  <c r="H15" i="25"/>
  <c r="H13" i="25"/>
  <c r="H20" i="25"/>
  <c r="H16" i="25"/>
  <c r="H10" i="25"/>
  <c r="H8" i="25"/>
  <c r="H7" i="25"/>
  <c r="H22" i="25"/>
  <c r="H6" i="25"/>
  <c r="C24" i="2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<sst xmlns="http://schemas.openxmlformats.org/spreadsheetml/2006/main" count="278" uniqueCount="140">
  <si>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</si>
  <si>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</si>
  <si>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</si>
  <si>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</si>
  <si>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</si>
  <si>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</si>
  <si>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</si>
  <si>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</si>
  <si>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</si>
  <si>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</si>
  <si>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</si>
  <si>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</si>
  <si>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</si>
  <si>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</si>
  <si>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</si>
  <si>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</si>
  <si>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</si>
  <si>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</si>
  <si>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</si>
  <si>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</si>
  <si>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</si>
  <si>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</si>
  <si>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</si>
  <si>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</si>
  <si>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</si>
  <si>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</si>
  <si>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</si>
  <si>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</si>
  <si>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</si>
  <si>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</si>
  <si>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</si>
  <si>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</si>
  <si>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</si>
  <si>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</si>
  <si>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</si>
  <si>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</si>
  <si>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</si>
  <si>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</si>
  <si>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</si>
  <si>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</si>
  <si>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</si>
  <si>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</si>
  <si>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</si>
  <si>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</si>
  <si>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</si>
  <si>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</si>
  <si>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</si>
  <si>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</si>
  <si>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</si>
  <si>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</si>
  <si>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</si>
  <si>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</si>
  <si>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</si>
  <si>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</si>
  <si>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</si>
  <si>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</si>
  <si>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</si>
  <si>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</si>
  <si>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</si>
  <si>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</si>
  <si>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</si>
  <si>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</si>
  <si>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</si>
  <si>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</si>
  <si>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</si>
  <si>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</si>
  <si>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</si>
  <si>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</si>
  <si>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</si>
  <si>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</si>
  <si>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</si>
  <si>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</si>
  <si>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Truck Driving</t>
  </si>
  <si>
    <t>222 Hours</t>
  </si>
  <si>
    <t xml:space="preserve">Tuition </t>
  </si>
  <si>
    <t xml:space="preserve">Student Activity Fee </t>
  </si>
  <si>
    <t xml:space="preserve">Technology Fee </t>
  </si>
  <si>
    <t>Program Servcie Fee (Not covered by TN Promise or Reconnect)</t>
  </si>
  <si>
    <t>Liability Fee (Not covered by TN Promise or Reconnect)</t>
  </si>
  <si>
    <t>Drug Testing</t>
  </si>
  <si>
    <r>
      <t xml:space="preserve">Driver's Daily Log Book Item# 8527  </t>
    </r>
    <r>
      <rPr>
        <b/>
        <sz val="11"/>
        <color rgb="FF0070C0"/>
        <rFont val="Calibri"/>
        <family val="2"/>
        <scheme val="minor"/>
      </rPr>
      <t>Clarksville</t>
    </r>
    <r>
      <rPr>
        <sz val="11"/>
        <rFont val="Calibri"/>
        <family val="2"/>
        <scheme val="minor"/>
      </rPr>
      <t xml:space="preserve"> </t>
    </r>
    <r>
      <rPr>
        <b/>
        <sz val="11"/>
        <color rgb="FF00B050"/>
        <rFont val="Calibri"/>
        <family val="2"/>
        <scheme val="minor"/>
      </rPr>
      <t>Cost $9</t>
    </r>
    <r>
      <rPr>
        <sz val="11"/>
        <rFont val="Calibri"/>
        <family val="2"/>
        <scheme val="minor"/>
      </rPr>
      <t xml:space="preserve"> + tax</t>
    </r>
  </si>
  <si>
    <t>Total Estimated Program Cost for Truck Driving Certificate - 222 Hours</t>
  </si>
  <si>
    <t>Physical</t>
  </si>
  <si>
    <t>Permit</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</si>
  <si>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</si>
  <si>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</si>
  <si>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</si>
  <si>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</si>
  <si>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</si>
  <si>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</si>
  <si>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</si>
  <si>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</si>
  <si>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</si>
  <si>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</si>
  <si>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</si>
  <si>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</si>
  <si>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</si>
  <si>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</si>
  <si>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</si>
  <si>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</si>
  <si>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</si>
  <si>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</si>
  <si>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</si>
  <si>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</si>
  <si>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</si>
  <si>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</si>
  <si>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</si>
  <si>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</si>
  <si>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</si>
  <si>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</si>
  <si>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</si>
  <si>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</si>
  <si>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</si>
  <si>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</si>
  <si>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</si>
  <si>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</si>
  <si>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</si>
  <si>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</si>
  <si>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</si>
  <si>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</si>
  <si>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</si>
  <si>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</si>
  <si>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</si>
  <si>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t xml:space="preserve">Rand McNally Motor Carriers' Road Atlas - 2026 Edition, Softbound </t>
    </r>
    <r>
      <rPr>
        <b/>
        <sz val="12"/>
        <rFont val="Calibri"/>
        <family val="2"/>
        <scheme val="minor"/>
      </rPr>
      <t>ISBN# 9780528029332</t>
    </r>
  </si>
  <si>
    <r>
      <t xml:space="preserve">J. J. Keller® Entry-Level Driver Training Obtaining a CDL Student Manual </t>
    </r>
    <r>
      <rPr>
        <b/>
        <sz val="12"/>
        <rFont val="Calibri"/>
        <family val="2"/>
        <scheme val="minor"/>
      </rPr>
      <t>ISBN# 9781680084931</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</si>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</sst>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9"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1"/>
      <color rgb="FF0070C0"/>
      <name val="Calibri"/>
      <family val="2"/>
      <scheme val="minor"/>
    </font>
    <font>
      <b/>
      <sz val="11"/>
      <color rgb="FF00B05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0" fontId="4" fillId="0" borderId="0" xfId="0" applyFont="1" applyAlignment="1">
      <alignment horizontal="left" wrapText="1"/>
    </xf>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8" fontId="0" fillId="4" borderId="0" xfId="0" applyNumberFormat="1" applyFill="1"/>
    <xf numFmtId="0" fontId="4" fillId="4" borderId="0" xfId="0" applyFont="1" applyFill="1" applyAlignment="1">
      <alignment horizontal="center" wrapText="1"/>
    </xf>
    <xf numFmtId="0" fontId="23"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3" fillId="0" borderId="0" xfId="0" applyFont="1" applyAlignment="1">
      <alignment horizontal="left" wrapText="1"/>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4" fillId="0" borderId="0" xfId="0" applyFont="1" applyAlignment="1">
      <alignment vertical="center" wrapText="1"/>
    </xf>
    <xf numFmtId="0" fontId="0" fillId="0" borderId="0" xfId="0" applyAlignment="1">
      <alignment vertical="center" wrapText="1"/>
    </xf>
    <xf numFmtId="0" fontId="22" fillId="0" borderId="0" xfId="0" applyFont="1" applyAlignment="1">
      <alignment horizontal="center"/>
    </xf>
    <xf numFmtId="0" fontId="0" fillId="0" borderId="0" xfId="0" applyAlignment="1">
      <alignment horizontal="center"/>
    </xf>
    <xf numFmtId="0" fontId="22" fillId="0" borderId="1" xfId="0" applyFont="1" applyBorder="1" applyAlignment="1">
      <alignment horizontal="center"/>
    </xf>
    <xf numFmtId="0" fontId="23"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4" t="e" vm="1">
        <v>#VALUE!</v>
      </c>
      <c r="B1" s="54"/>
      <c r="C1" s="54"/>
    </row>
    <row r="2" spans="1:3" ht="26.1" customHeight="1" x14ac:dyDescent="0.4">
      <c r="A2" s="9" t="s">
        <v>11</v>
      </c>
      <c r="B2" s="9"/>
      <c r="C2" s="9"/>
    </row>
    <row r="3" spans="1:3" ht="24.95" customHeight="1" x14ac:dyDescent="0.4">
      <c r="A3" s="9" t="s">
        <v>112</v>
      </c>
      <c r="B3" s="9"/>
      <c r="C3" s="9"/>
    </row>
    <row r="4" spans="1:3" ht="24.95" customHeight="1" x14ac:dyDescent="0.4">
      <c r="A4" s="10" t="s">
        <v>31</v>
      </c>
      <c r="B4" s="10"/>
      <c r="C4" s="10"/>
    </row>
    <row r="5" spans="1:3" ht="18.75" customHeight="1" x14ac:dyDescent="0.25">
      <c r="A5" s="45" t="s">
        <v>12</v>
      </c>
      <c r="B5" s="44"/>
      <c r="C5" s="44"/>
    </row>
    <row r="6" spans="1:3" ht="18.75" customHeight="1" x14ac:dyDescent="0.25">
      <c r="A6" s="53" t="s">
        <v>13</v>
      </c>
      <c r="B6" s="53"/>
      <c r="C6" s="53"/>
    </row>
    <row r="7" spans="1:3" ht="18.95" customHeight="1" x14ac:dyDescent="0.3">
      <c r="A7" s="1" t="s">
        <v>14</v>
      </c>
      <c r="B7" s="1"/>
      <c r="C7" s="3" t="s">
        <v>15</v>
      </c>
    </row>
    <row r="8" spans="1:3" ht="12" customHeight="1" x14ac:dyDescent="0.25">
      <c r="A8" s="13"/>
      <c r="B8" s="4"/>
      <c r="C8" s="50"/>
    </row>
    <row r="9" spans="1:3" ht="15" customHeight="1" x14ac:dyDescent="0.25">
      <c r="A9" s="13" t="s">
        <v>16</v>
      </c>
      <c r="B9" s="4">
        <v>1446</v>
      </c>
      <c r="C9" s="50" t="s">
        <v>17</v>
      </c>
    </row>
    <row r="10" spans="1:3" ht="15" customHeight="1" x14ac:dyDescent="0.25">
      <c r="A10" s="13" t="s">
        <v>18</v>
      </c>
      <c r="B10" s="4">
        <v>10</v>
      </c>
      <c r="C10" s="50" t="s">
        <v>17</v>
      </c>
    </row>
    <row r="11" spans="1:3" ht="15" customHeight="1" x14ac:dyDescent="0.25">
      <c r="A11" s="13" t="s">
        <v>19</v>
      </c>
      <c r="B11" s="4">
        <v>85</v>
      </c>
      <c r="C11" s="50" t="s">
        <v>17</v>
      </c>
    </row>
    <row r="12" spans="1:3" ht="12" customHeight="1" x14ac:dyDescent="0.25">
      <c r="A12" s="13"/>
      <c r="B12" s="4"/>
      <c r="C12" s="50"/>
    </row>
    <row r="13" spans="1:3" ht="15" customHeight="1" x14ac:dyDescent="0.25">
      <c r="A13" s="23" t="s">
        <v>20</v>
      </c>
      <c r="B13" s="4"/>
      <c r="C13" s="50"/>
    </row>
    <row r="14" spans="1:3" ht="15" customHeight="1" x14ac:dyDescent="0.25">
      <c r="A14" s="18" t="s">
        <v>129</v>
      </c>
      <c r="B14" s="4">
        <v>83</v>
      </c>
      <c r="C14" s="11" t="s">
        <v>21</v>
      </c>
    </row>
    <row r="15" spans="1:3" ht="15" customHeight="1" x14ac:dyDescent="0.25">
      <c r="A15" s="2" t="s">
        <v>130</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52"/>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116</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131</v>
      </c>
      <c r="B50" s="5">
        <v>138</v>
      </c>
      <c r="C50" s="11" t="s">
        <v>21</v>
      </c>
    </row>
    <row r="51" spans="1:3" ht="12" customHeight="1" x14ac:dyDescent="0.25">
      <c r="A51" s="2"/>
      <c r="B51" s="5"/>
      <c r="C51" s="11"/>
    </row>
    <row r="52" spans="1:3" ht="15" customHeight="1" x14ac:dyDescent="0.25">
      <c r="A52" s="2" t="s">
        <v>125</v>
      </c>
      <c r="B52" s="5">
        <v>465.34</v>
      </c>
      <c r="C52" s="11" t="s">
        <v>21</v>
      </c>
    </row>
    <row r="53" spans="1:3" ht="15" customHeight="1" x14ac:dyDescent="0.25">
      <c r="A53" s="2" t="s">
        <v>126</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117</v>
      </c>
      <c r="B64" s="5">
        <v>22</v>
      </c>
      <c r="C64" s="11" t="s">
        <v>21</v>
      </c>
    </row>
    <row r="65" spans="1:3" ht="15" customHeight="1" x14ac:dyDescent="0.25">
      <c r="A65" s="2" t="s">
        <v>132</v>
      </c>
      <c r="B65" s="5">
        <v>294</v>
      </c>
      <c r="C65" s="11" t="s">
        <v>21</v>
      </c>
    </row>
    <row r="66" spans="1:3" ht="12" customHeight="1" x14ac:dyDescent="0.25">
      <c r="A66" s="2"/>
      <c r="B66" s="5"/>
      <c r="C66" s="11"/>
    </row>
    <row r="67" spans="1:3" ht="15" customHeight="1" x14ac:dyDescent="0.25">
      <c r="A67" s="2" t="s">
        <v>127</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6" t="s">
        <v>38</v>
      </c>
      <c r="B72" s="46"/>
      <c r="C72" s="48">
        <f>B22</f>
        <v>2256.61</v>
      </c>
    </row>
    <row r="73" spans="1:3" ht="15" customHeight="1" x14ac:dyDescent="0.3">
      <c r="A73" s="46" t="s">
        <v>39</v>
      </c>
      <c r="B73" s="46"/>
      <c r="C73" s="48">
        <f>B22+B33+B41</f>
        <v>5508.6100000000006</v>
      </c>
    </row>
    <row r="74" spans="1:3" ht="15" customHeight="1" x14ac:dyDescent="0.3">
      <c r="A74" s="46" t="s">
        <v>128</v>
      </c>
      <c r="B74" s="46"/>
      <c r="C74" s="48">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4" t="e" vm="1">
        <v>#VALUE!</v>
      </c>
      <c r="B1" s="54"/>
      <c r="C1" s="54"/>
    </row>
    <row r="2" spans="1:3" ht="26.1" customHeight="1" x14ac:dyDescent="0.4">
      <c r="A2" s="9" t="s">
        <v>11</v>
      </c>
      <c r="B2" s="9"/>
      <c r="C2" s="9"/>
    </row>
    <row r="3" spans="1:3" ht="24.95" customHeight="1" x14ac:dyDescent="0.4">
      <c r="A3" s="9" t="s">
        <v>112</v>
      </c>
      <c r="B3" s="9"/>
      <c r="C3" s="9"/>
    </row>
    <row r="4" spans="1:3" ht="24.95" customHeight="1" x14ac:dyDescent="0.4">
      <c r="A4" s="10" t="s">
        <v>46</v>
      </c>
      <c r="B4" s="10"/>
      <c r="C4" s="10"/>
    </row>
    <row r="5" spans="1:3" ht="18.75" customHeight="1" x14ac:dyDescent="0.25">
      <c r="A5" s="45" t="s">
        <v>12</v>
      </c>
      <c r="B5" s="45"/>
      <c r="C5" s="45"/>
    </row>
    <row r="6" spans="1:3" ht="18.75" customHeight="1" x14ac:dyDescent="0.25">
      <c r="A6" s="53" t="s">
        <v>13</v>
      </c>
      <c r="B6" s="53"/>
      <c r="C6" s="53"/>
    </row>
    <row r="7" spans="1:3" ht="18.95" customHeight="1" x14ac:dyDescent="0.3">
      <c r="A7" s="1" t="s">
        <v>14</v>
      </c>
      <c r="B7" s="3" t="s">
        <v>114</v>
      </c>
      <c r="C7" s="3" t="s">
        <v>15</v>
      </c>
    </row>
    <row r="8" spans="1:3" ht="12" customHeight="1" x14ac:dyDescent="0.25">
      <c r="A8" s="13"/>
      <c r="B8" s="4"/>
      <c r="C8" s="50"/>
    </row>
    <row r="9" spans="1:3" ht="15" customHeight="1" x14ac:dyDescent="0.25">
      <c r="A9" s="13" t="s">
        <v>16</v>
      </c>
      <c r="B9" s="4">
        <v>1446</v>
      </c>
      <c r="C9" s="50" t="s">
        <v>17</v>
      </c>
    </row>
    <row r="10" spans="1:3" ht="15" customHeight="1" x14ac:dyDescent="0.25">
      <c r="A10" s="13" t="s">
        <v>18</v>
      </c>
      <c r="B10" s="4">
        <v>10</v>
      </c>
      <c r="C10" s="50" t="s">
        <v>17</v>
      </c>
    </row>
    <row r="11" spans="1:3" ht="15" customHeight="1" x14ac:dyDescent="0.25">
      <c r="A11" s="13" t="s">
        <v>19</v>
      </c>
      <c r="B11" s="4">
        <v>85</v>
      </c>
      <c r="C11" s="50" t="s">
        <v>17</v>
      </c>
    </row>
    <row r="12" spans="1:3" ht="15" customHeight="1" x14ac:dyDescent="0.25">
      <c r="A12" s="13" t="s">
        <v>40</v>
      </c>
      <c r="B12" s="4">
        <v>20</v>
      </c>
      <c r="C12" s="50" t="s">
        <v>17</v>
      </c>
    </row>
    <row r="13" spans="1:3" ht="12" customHeight="1" x14ac:dyDescent="0.25">
      <c r="A13" s="13"/>
      <c r="B13" s="4"/>
      <c r="C13" s="50"/>
    </row>
    <row r="14" spans="1:3" ht="15" customHeight="1" x14ac:dyDescent="0.25">
      <c r="A14" s="23" t="s">
        <v>45</v>
      </c>
      <c r="B14" s="4"/>
      <c r="C14" s="50"/>
    </row>
    <row r="15" spans="1:3" ht="15" customHeight="1" x14ac:dyDescent="0.25">
      <c r="A15" s="13" t="s">
        <v>118</v>
      </c>
      <c r="B15" s="4">
        <v>177</v>
      </c>
      <c r="C15" s="11" t="s">
        <v>21</v>
      </c>
    </row>
    <row r="16" spans="1:3" ht="15" customHeight="1" x14ac:dyDescent="0.25">
      <c r="A16" s="13" t="s">
        <v>119</v>
      </c>
      <c r="B16" s="4">
        <v>153</v>
      </c>
      <c r="C16" s="11" t="s">
        <v>21</v>
      </c>
    </row>
    <row r="17" spans="1:3" ht="15" customHeight="1" x14ac:dyDescent="0.25">
      <c r="A17" s="13" t="s">
        <v>120</v>
      </c>
      <c r="B17" s="4">
        <v>52</v>
      </c>
      <c r="C17" s="11" t="s">
        <v>21</v>
      </c>
    </row>
    <row r="18" spans="1:3" ht="15" customHeight="1" x14ac:dyDescent="0.25">
      <c r="A18" s="13" t="s">
        <v>71</v>
      </c>
      <c r="B18" s="4">
        <v>14</v>
      </c>
      <c r="C18" s="11" t="s">
        <v>21</v>
      </c>
    </row>
    <row r="19" spans="1:3" ht="15" customHeight="1" x14ac:dyDescent="0.25">
      <c r="A19" s="13" t="s">
        <v>47</v>
      </c>
      <c r="B19" s="4">
        <v>39.5</v>
      </c>
      <c r="C19" s="11" t="s">
        <v>21</v>
      </c>
    </row>
    <row r="20" spans="1:3" ht="15" customHeight="1" x14ac:dyDescent="0.25">
      <c r="A20" s="13" t="s">
        <v>48</v>
      </c>
      <c r="B20" s="4">
        <v>106</v>
      </c>
      <c r="C20" s="11" t="s">
        <v>21</v>
      </c>
    </row>
    <row r="21" spans="1:3" ht="12" customHeight="1" x14ac:dyDescent="0.25">
      <c r="A21" s="13"/>
      <c r="B21" s="4"/>
      <c r="C21" s="11"/>
    </row>
    <row r="22" spans="1:3" ht="15" customHeight="1" x14ac:dyDescent="0.25">
      <c r="A22" s="13" t="s">
        <v>49</v>
      </c>
      <c r="B22" s="21">
        <v>165.35</v>
      </c>
      <c r="C22" s="11" t="s">
        <v>21</v>
      </c>
    </row>
    <row r="23" spans="1:3" ht="12" customHeight="1" x14ac:dyDescent="0.25">
      <c r="A23" s="2"/>
      <c r="B23" s="4"/>
      <c r="C23" s="11"/>
    </row>
    <row r="24" spans="1:3" ht="15" customHeight="1" x14ac:dyDescent="0.25">
      <c r="A24" s="2" t="s">
        <v>138</v>
      </c>
      <c r="B24" s="21">
        <v>181.77</v>
      </c>
      <c r="C24" s="11" t="s">
        <v>21</v>
      </c>
    </row>
    <row r="25" spans="1:3" ht="15" customHeight="1" x14ac:dyDescent="0.25">
      <c r="A25" s="2" t="s">
        <v>50</v>
      </c>
      <c r="B25" s="21"/>
      <c r="C25" s="37"/>
    </row>
    <row r="26" spans="1:3" ht="15" customHeight="1" x14ac:dyDescent="0.25">
      <c r="A26" s="2"/>
      <c r="B26" s="4"/>
      <c r="C26" s="11"/>
    </row>
    <row r="27" spans="1:3" ht="15" customHeight="1" x14ac:dyDescent="0.25">
      <c r="A27" s="2" t="s">
        <v>133</v>
      </c>
      <c r="B27" s="21">
        <v>224.48</v>
      </c>
      <c r="C27" s="11" t="s">
        <v>21</v>
      </c>
    </row>
    <row r="28" spans="1:3" ht="15" customHeight="1" x14ac:dyDescent="0.25">
      <c r="A28" s="2" t="s">
        <v>51</v>
      </c>
      <c r="B28" s="21"/>
      <c r="C28" s="11"/>
    </row>
    <row r="29" spans="1:3" ht="15" customHeight="1" x14ac:dyDescent="0.25">
      <c r="A29" s="2" t="s">
        <v>52</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114</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121</v>
      </c>
      <c r="B40" s="5">
        <v>64</v>
      </c>
      <c r="C40" s="8" t="s">
        <v>21</v>
      </c>
    </row>
    <row r="41" spans="1:3" ht="14.25" customHeight="1" x14ac:dyDescent="0.25">
      <c r="A41" s="2" t="s">
        <v>122</v>
      </c>
      <c r="B41" s="5">
        <v>29</v>
      </c>
      <c r="C41" s="8" t="s">
        <v>21</v>
      </c>
    </row>
    <row r="42" spans="1:3" ht="15" customHeight="1" x14ac:dyDescent="0.25">
      <c r="A42" s="2" t="s">
        <v>53</v>
      </c>
      <c r="B42" s="5">
        <v>113</v>
      </c>
      <c r="C42" s="8" t="s">
        <v>21</v>
      </c>
    </row>
    <row r="43" spans="1:3" ht="15" customHeight="1" x14ac:dyDescent="0.25">
      <c r="A43" s="2" t="s">
        <v>54</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114</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50"/>
    </row>
    <row r="53" spans="1:3" ht="15" customHeight="1" x14ac:dyDescent="0.25">
      <c r="A53" s="23" t="s">
        <v>20</v>
      </c>
      <c r="B53" s="4"/>
      <c r="C53" s="50"/>
    </row>
    <row r="54" spans="1:3" ht="15" customHeight="1" x14ac:dyDescent="0.25">
      <c r="A54" s="2" t="s">
        <v>55</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6" t="s">
        <v>56</v>
      </c>
      <c r="B59" s="47"/>
      <c r="C59" s="48">
        <v>2452.7199999999998</v>
      </c>
    </row>
    <row r="60" spans="1:3" ht="17.25" customHeight="1" x14ac:dyDescent="0.3">
      <c r="A60" s="46" t="s">
        <v>57</v>
      </c>
      <c r="B60" s="47"/>
      <c r="C60" s="48">
        <f>B31</f>
        <v>2674.1</v>
      </c>
    </row>
    <row r="61" spans="1:3" ht="17.25" customHeight="1" x14ac:dyDescent="0.3">
      <c r="A61" s="46" t="s">
        <v>58</v>
      </c>
      <c r="B61" s="47"/>
      <c r="C61" s="48">
        <f>B31+B45</f>
        <v>4534.1000000000004</v>
      </c>
    </row>
    <row r="62" spans="1:3" ht="17.25" customHeight="1" x14ac:dyDescent="0.3">
      <c r="A62" s="46" t="s">
        <v>59</v>
      </c>
      <c r="B62" s="47"/>
      <c r="C62" s="48">
        <f>B31+B45</f>
        <v>4534.1000000000004</v>
      </c>
    </row>
    <row r="63" spans="1:3" ht="17.25" customHeight="1" x14ac:dyDescent="0.3">
      <c r="A63" s="46" t="s">
        <v>60</v>
      </c>
      <c r="B63" s="47"/>
      <c r="C63" s="48">
        <f>B31+B45+B56</f>
        <v>6200.1</v>
      </c>
    </row>
    <row r="64" spans="1:3" ht="15" customHeight="1" x14ac:dyDescent="0.25">
      <c r="A64" s="19"/>
      <c r="C64" s="12"/>
    </row>
    <row r="65" spans="1:3" ht="18.75" x14ac:dyDescent="0.3">
      <c r="A65" s="55" t="s">
        <v>30</v>
      </c>
      <c r="B65" s="56"/>
      <c r="C65" s="12"/>
    </row>
    <row r="66" spans="1:3" ht="14.25" customHeight="1" x14ac:dyDescent="0.25">
      <c r="A66" s="25" t="s">
        <v>61</v>
      </c>
      <c r="B66" s="27">
        <v>50</v>
      </c>
      <c r="C66" s="40" t="s">
        <v>21</v>
      </c>
    </row>
    <row r="67" spans="1:3" ht="14.25" customHeight="1" x14ac:dyDescent="0.25">
      <c r="A67" s="25" t="s">
        <v>62</v>
      </c>
      <c r="B67" s="27">
        <v>48</v>
      </c>
      <c r="C67" s="40" t="s">
        <v>21</v>
      </c>
    </row>
    <row r="68" spans="1:3" ht="14.25" customHeight="1" x14ac:dyDescent="0.25">
      <c r="A68" s="25" t="s">
        <v>63</v>
      </c>
      <c r="B68" s="27" t="s">
        <v>42</v>
      </c>
      <c r="C68" s="40" t="s">
        <v>21</v>
      </c>
    </row>
    <row r="69" spans="1:3" ht="14.25" customHeight="1" x14ac:dyDescent="0.25">
      <c r="A69" s="25" t="s">
        <v>41</v>
      </c>
      <c r="B69" s="27" t="s">
        <v>42</v>
      </c>
      <c r="C69" s="40" t="s">
        <v>21</v>
      </c>
    </row>
    <row r="70" spans="1:3" ht="14.25" customHeight="1" x14ac:dyDescent="0.25">
      <c r="A70" s="25" t="s">
        <v>64</v>
      </c>
      <c r="B70" s="27" t="s">
        <v>42</v>
      </c>
      <c r="C70" s="40" t="s">
        <v>21</v>
      </c>
    </row>
    <row r="71" spans="1:3" ht="14.25" customHeight="1" x14ac:dyDescent="0.25">
      <c r="A71" s="25" t="s">
        <v>43</v>
      </c>
      <c r="B71" s="27">
        <v>65</v>
      </c>
      <c r="C71" s="40" t="s">
        <v>21</v>
      </c>
    </row>
    <row r="72" spans="1:3" ht="14.25" customHeight="1" x14ac:dyDescent="0.25">
      <c r="A72" s="25" t="s">
        <v>65</v>
      </c>
      <c r="B72" s="27">
        <v>140</v>
      </c>
      <c r="C72" s="40" t="s">
        <v>21</v>
      </c>
    </row>
    <row r="73" spans="1:3" ht="14.25" customHeight="1" x14ac:dyDescent="0.25">
      <c r="A73" s="25" t="s">
        <v>66</v>
      </c>
      <c r="B73" s="27">
        <v>134</v>
      </c>
      <c r="C73" s="40" t="s">
        <v>21</v>
      </c>
    </row>
    <row r="74" spans="1:3" ht="14.25" customHeight="1" x14ac:dyDescent="0.25">
      <c r="A74" s="25" t="s">
        <v>67</v>
      </c>
      <c r="B74" s="27" t="s">
        <v>42</v>
      </c>
      <c r="C74" s="40" t="s">
        <v>21</v>
      </c>
    </row>
    <row r="75" spans="1:3" ht="14.25" customHeight="1" x14ac:dyDescent="0.25">
      <c r="A75" s="26" t="s">
        <v>68</v>
      </c>
      <c r="B75" s="43">
        <v>134</v>
      </c>
      <c r="C75" s="41" t="s">
        <v>21</v>
      </c>
    </row>
    <row r="76" spans="1:3" ht="14.25" customHeight="1" x14ac:dyDescent="0.25">
      <c r="A76" s="26" t="s">
        <v>69</v>
      </c>
      <c r="B76" s="43">
        <v>169</v>
      </c>
      <c r="C76" s="41" t="s">
        <v>21</v>
      </c>
    </row>
    <row r="77" spans="1:3" ht="14.25" customHeight="1" x14ac:dyDescent="0.25">
      <c r="A77" s="38" t="s">
        <v>70</v>
      </c>
      <c r="B77" s="39">
        <v>169</v>
      </c>
      <c r="C77" s="42" t="s">
        <v>21</v>
      </c>
    </row>
    <row r="78" spans="1:3" s="49" customFormat="1" ht="12" customHeight="1" x14ac:dyDescent="0.25">
      <c r="A78" s="49"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1495-DB2F-41AB-8B40-A529BA4BE42E}">
  <dimension ref="A1:C28"/>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4" t="e" vm="1">
        <v>#VALUE!</v>
      </c>
      <c r="B1" s="54"/>
      <c r="C1" s="54"/>
    </row>
    <row r="2" spans="1:3" ht="26.1" customHeight="1" x14ac:dyDescent="0.4">
      <c r="A2" s="9" t="s">
        <v>11</v>
      </c>
      <c r="B2" s="9"/>
      <c r="C2" s="9"/>
    </row>
    <row r="3" spans="1:3" ht="24.95" customHeight="1" x14ac:dyDescent="0.4">
      <c r="A3" s="9" t="s">
        <v>112</v>
      </c>
      <c r="B3" s="9"/>
      <c r="C3" s="9"/>
    </row>
    <row r="4" spans="1:3" ht="24.95" customHeight="1" x14ac:dyDescent="0.4">
      <c r="A4" s="10" t="s">
        <v>72</v>
      </c>
      <c r="B4" s="10"/>
      <c r="C4" s="10"/>
    </row>
    <row r="5" spans="1:3" ht="18.75" customHeight="1" x14ac:dyDescent="0.25">
      <c r="A5" s="45" t="s">
        <v>12</v>
      </c>
      <c r="B5" s="45"/>
      <c r="C5" s="45"/>
    </row>
    <row r="6" spans="1:3" ht="18.75" customHeight="1" x14ac:dyDescent="0.25">
      <c r="A6" s="53" t="s">
        <v>13</v>
      </c>
      <c r="B6" s="53"/>
      <c r="C6" s="53"/>
    </row>
    <row r="7" spans="1:3" ht="18.95" customHeight="1" x14ac:dyDescent="0.3">
      <c r="A7" s="1"/>
      <c r="B7" s="3" t="s">
        <v>114</v>
      </c>
      <c r="C7" s="3" t="s">
        <v>73</v>
      </c>
    </row>
    <row r="8" spans="1:3" ht="11.25" customHeight="1" x14ac:dyDescent="0.25">
      <c r="A8" s="13"/>
      <c r="B8" s="4"/>
      <c r="C8" s="50"/>
    </row>
    <row r="9" spans="1:3" ht="15" customHeight="1" x14ac:dyDescent="0.25">
      <c r="A9" s="13" t="s">
        <v>74</v>
      </c>
      <c r="B9" s="4">
        <v>1293</v>
      </c>
      <c r="C9" s="50" t="s">
        <v>17</v>
      </c>
    </row>
    <row r="10" spans="1:3" ht="15" customHeight="1" x14ac:dyDescent="0.25">
      <c r="A10" s="13" t="s">
        <v>75</v>
      </c>
      <c r="B10" s="4">
        <v>10</v>
      </c>
      <c r="C10" s="50" t="s">
        <v>17</v>
      </c>
    </row>
    <row r="11" spans="1:3" ht="15" customHeight="1" x14ac:dyDescent="0.25">
      <c r="A11" s="13" t="s">
        <v>76</v>
      </c>
      <c r="B11" s="4">
        <v>85</v>
      </c>
      <c r="C11" s="50" t="s">
        <v>17</v>
      </c>
    </row>
    <row r="12" spans="1:3" ht="15" customHeight="1" x14ac:dyDescent="0.25">
      <c r="A12" s="13" t="s">
        <v>77</v>
      </c>
      <c r="B12" s="4">
        <v>300</v>
      </c>
      <c r="C12" s="50" t="s">
        <v>17</v>
      </c>
    </row>
    <row r="13" spans="1:3" ht="15" customHeight="1" x14ac:dyDescent="0.25">
      <c r="A13" s="13" t="s">
        <v>78</v>
      </c>
      <c r="B13" s="4">
        <v>125</v>
      </c>
      <c r="C13" s="50" t="s">
        <v>17</v>
      </c>
    </row>
    <row r="14" spans="1:3" ht="15" customHeight="1" x14ac:dyDescent="0.25">
      <c r="A14" s="13" t="s">
        <v>79</v>
      </c>
      <c r="B14" s="4">
        <v>84</v>
      </c>
      <c r="C14" s="50" t="s">
        <v>17</v>
      </c>
    </row>
    <row r="15" spans="1:3" ht="11.25" customHeight="1" x14ac:dyDescent="0.25">
      <c r="A15" s="13"/>
      <c r="B15" s="4"/>
      <c r="C15" s="50"/>
    </row>
    <row r="16" spans="1:3" ht="15" customHeight="1" x14ac:dyDescent="0.25">
      <c r="A16" s="23" t="s">
        <v>20</v>
      </c>
      <c r="B16" s="4"/>
      <c r="C16" s="50"/>
    </row>
    <row r="17" spans="1:3" ht="15" customHeight="1" x14ac:dyDescent="0.25">
      <c r="A17" s="51" t="s">
        <v>123</v>
      </c>
      <c r="B17" s="4">
        <v>35</v>
      </c>
      <c r="C17" s="11" t="s">
        <v>21</v>
      </c>
    </row>
    <row r="18" spans="1:3" ht="15" customHeight="1" x14ac:dyDescent="0.25">
      <c r="A18" s="51" t="s">
        <v>124</v>
      </c>
      <c r="B18" s="4">
        <v>62</v>
      </c>
      <c r="C18" s="11" t="s">
        <v>21</v>
      </c>
    </row>
    <row r="19" spans="1:3" ht="15" customHeight="1" x14ac:dyDescent="0.25">
      <c r="A19" s="24" t="s">
        <v>80</v>
      </c>
      <c r="B19" s="21">
        <v>9.86</v>
      </c>
      <c r="C19" s="11" t="s">
        <v>21</v>
      </c>
    </row>
    <row r="20" spans="1:3" ht="11.25" customHeight="1" x14ac:dyDescent="0.25">
      <c r="A20" s="18"/>
      <c r="B20" s="4"/>
      <c r="C20" s="11"/>
    </row>
    <row r="21" spans="1:3" ht="15" customHeight="1" x14ac:dyDescent="0.25">
      <c r="A21" s="23" t="s">
        <v>22</v>
      </c>
      <c r="B21" s="4">
        <f>SUM(B9:B20)</f>
        <v>2003.86</v>
      </c>
      <c r="C21" s="7"/>
    </row>
    <row r="22" spans="1:3" ht="11.25" customHeight="1" x14ac:dyDescent="0.25">
      <c r="A22" s="23"/>
      <c r="B22" s="4"/>
      <c r="C22" s="7"/>
    </row>
    <row r="23" spans="1:3" ht="15" customHeight="1" x14ac:dyDescent="0.3">
      <c r="A23" s="1"/>
      <c r="B23" s="1"/>
      <c r="C23" s="3"/>
    </row>
    <row r="24" spans="1:3" ht="17.25" x14ac:dyDescent="0.3">
      <c r="A24" s="46" t="s">
        <v>81</v>
      </c>
      <c r="B24" s="47"/>
      <c r="C24" s="48">
        <f>B21</f>
        <v>2003.86</v>
      </c>
    </row>
    <row r="25" spans="1:3" ht="12" customHeight="1" x14ac:dyDescent="0.25">
      <c r="A25" s="19"/>
      <c r="C25" s="12"/>
    </row>
    <row r="26" spans="1:3" ht="18.75" x14ac:dyDescent="0.3">
      <c r="A26" s="55" t="s">
        <v>30</v>
      </c>
      <c r="B26" s="56"/>
      <c r="C26" s="12"/>
    </row>
    <row r="27" spans="1:3" ht="15" customHeight="1" x14ac:dyDescent="0.25">
      <c r="A27" s="25" t="s">
        <v>82</v>
      </c>
      <c r="B27" s="27">
        <v>120</v>
      </c>
      <c r="C27" s="29" t="s">
        <v>21</v>
      </c>
    </row>
    <row r="28" spans="1:3" ht="15" x14ac:dyDescent="0.25">
      <c r="A28" s="25" t="s">
        <v>83</v>
      </c>
      <c r="B28" s="28">
        <v>14</v>
      </c>
      <c r="C28" s="29" t="s">
        <v>21</v>
      </c>
    </row>
  </sheetData>
  <sheetProtection sheet="1" objects="1" scenarios="1"/>
  <mergeCells count="2">
    <mergeCell ref="A1:C1"/>
    <mergeCell ref="A26:B26"/>
  </mergeCells>
  <printOptions horizontalCentered="1"/>
  <pageMargins left="0.25" right="0.25" top="0.25" bottom="0.25" header="0.25" footer="0.25"/>
  <pageSetup scale="69"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5" t="e" vm="1">
        <v>#VALUE!</v>
      </c>
      <c r="B1" s="66"/>
      <c r="C1" s="66"/>
      <c r="D1" s="66"/>
      <c r="E1" s="66"/>
      <c r="F1" s="66"/>
      <c r="G1" s="66"/>
      <c r="H1" s="66"/>
    </row>
    <row r="2" spans="1:8" ht="36" x14ac:dyDescent="0.55000000000000004">
      <c r="A2" s="67" t="s">
        <v>113</v>
      </c>
      <c r="B2" s="54"/>
      <c r="C2" s="54"/>
      <c r="D2" s="54"/>
      <c r="E2" s="54"/>
      <c r="F2" s="54"/>
      <c r="G2" s="54"/>
      <c r="H2" s="54"/>
    </row>
    <row r="3" spans="1:8" ht="33" customHeight="1" x14ac:dyDescent="0.25">
      <c r="A3" s="68" t="s">
        <v>84</v>
      </c>
      <c r="B3" s="59"/>
      <c r="C3" s="59"/>
      <c r="D3" s="59"/>
      <c r="E3" s="30" t="s">
        <v>85</v>
      </c>
      <c r="F3" s="30" t="s">
        <v>86</v>
      </c>
      <c r="G3" s="30" t="s">
        <v>87</v>
      </c>
      <c r="H3" s="30" t="s">
        <v>88</v>
      </c>
    </row>
    <row r="4" spans="1:8" ht="18.75" customHeight="1" x14ac:dyDescent="0.25">
      <c r="A4" s="59" t="s">
        <v>89</v>
      </c>
      <c r="B4" s="59"/>
      <c r="C4" s="59"/>
      <c r="D4" s="59"/>
      <c r="E4" s="31" t="s">
        <v>90</v>
      </c>
      <c r="F4" s="32" t="e">
        <f>#REF!+#REF!+#REF!+#REF!+#REF!+#REF!+#REF!+#REF!+#REF!+#REF!+#REF!+#REF!</f>
        <v>#REF!</v>
      </c>
      <c r="G4" s="33" t="e">
        <f>#REF!+#REF!+#REF!+#REF!+#REF!</f>
        <v>#REF!</v>
      </c>
      <c r="H4" s="33" t="e">
        <f t="shared" ref="H4:H22" si="0">SUM(F4+G4)</f>
        <v>#REF!</v>
      </c>
    </row>
    <row r="5" spans="1:8" ht="18.75" customHeight="1" x14ac:dyDescent="0.25">
      <c r="A5" s="59" t="s">
        <v>91</v>
      </c>
      <c r="B5" s="59"/>
      <c r="C5" s="59"/>
      <c r="D5" s="59"/>
      <c r="E5" s="31" t="s">
        <v>90</v>
      </c>
      <c r="F5" s="32" t="e">
        <f>#REF!+#REF!+#REF!+#REF!+#REF!+#REF!+#REF!+#REF!+#REF!+#REF!+#REF!+#REF!</f>
        <v>#REF!</v>
      </c>
      <c r="G5" s="33" t="e">
        <f>#REF!+#REF!+#REF!</f>
        <v>#REF!</v>
      </c>
      <c r="H5" s="33" t="e">
        <f t="shared" si="0"/>
        <v>#REF!</v>
      </c>
    </row>
    <row r="6" spans="1:8" ht="18.75" customHeight="1" x14ac:dyDescent="0.25">
      <c r="A6" s="59" t="s">
        <v>115</v>
      </c>
      <c r="B6" s="59"/>
      <c r="C6" s="59"/>
      <c r="D6" s="59"/>
      <c r="E6" s="31" t="s">
        <v>100</v>
      </c>
      <c r="F6" s="32" t="e">
        <f>#REF!+#REF!+#REF!+#REF!+#REF!+#REF!+#REF!+#REF!+#REF!</f>
        <v>#REF!</v>
      </c>
      <c r="G6" s="33" t="e">
        <f>#REF!+#REF!+#REF!</f>
        <v>#REF!</v>
      </c>
      <c r="H6" s="33" t="e">
        <f t="shared" si="0"/>
        <v>#REF!</v>
      </c>
    </row>
    <row r="7" spans="1:8" ht="18.75" customHeight="1" x14ac:dyDescent="0.25">
      <c r="A7" s="60" t="s">
        <v>139</v>
      </c>
      <c r="B7" s="61"/>
      <c r="C7" s="61"/>
      <c r="D7" s="62"/>
      <c r="E7" s="31" t="s">
        <v>93</v>
      </c>
      <c r="F7" s="32" t="e">
        <f>#REF!+#REF!+#REF!+#REF!+#REF!+#REF!+#REF!+#REF!+#REF!+#REF!+#REF!+#REF!</f>
        <v>#REF!</v>
      </c>
      <c r="G7" s="33" t="e">
        <f>#REF!+#REF!+#REF!+#REF!+#REF!+#REF!+#REF!+#REF!+#REF!+#REF!+#REF!</f>
        <v>#REF!</v>
      </c>
      <c r="H7" s="33" t="e">
        <f>F7+G7</f>
        <v>#REF!</v>
      </c>
    </row>
    <row r="8" spans="1:8" ht="18.75" customHeight="1" x14ac:dyDescent="0.25">
      <c r="A8" s="59" t="s">
        <v>94</v>
      </c>
      <c r="B8" s="59"/>
      <c r="C8" s="59"/>
      <c r="D8" s="59"/>
      <c r="E8" s="31" t="s">
        <v>92</v>
      </c>
      <c r="F8" s="32" t="e">
        <f>#REF!+#REF!+#REF!+#REF!+#REF!+#REF!+#REF!+#REF!+#REF!+#REF!+#REF!+#REF!+#REF!+#REF!+#REF!</f>
        <v>#REF!</v>
      </c>
      <c r="G8" s="33" t="e">
        <f>#REF!+#REF!+#REF!+#REF!+#REF!+#REF!+#REF!+#REF!+#REF!</f>
        <v>#REF!</v>
      </c>
      <c r="H8" s="33" t="e">
        <f t="shared" si="0"/>
        <v>#REF!</v>
      </c>
    </row>
    <row r="9" spans="1:8" ht="18.75" customHeight="1" x14ac:dyDescent="0.25">
      <c r="A9" s="59" t="s">
        <v>95</v>
      </c>
      <c r="B9" s="59"/>
      <c r="C9" s="59"/>
      <c r="D9" s="59"/>
      <c r="E9" s="31" t="s">
        <v>90</v>
      </c>
      <c r="F9" s="32" t="e">
        <f>#REF!+#REF!+#REF!+#REF!+#REF!+#REF!+#REF!+#REF!+#REF!+#REF!+#REF!+#REF!</f>
        <v>#REF!</v>
      </c>
      <c r="G9" s="33" t="e">
        <f>#REF!+#REF!+#REF!+#REF!+#REF!</f>
        <v>#REF!</v>
      </c>
      <c r="H9" s="33" t="e">
        <f t="shared" si="0"/>
        <v>#REF!</v>
      </c>
    </row>
    <row r="10" spans="1:8" ht="18.75" customHeight="1" x14ac:dyDescent="0.25">
      <c r="A10" s="59" t="s">
        <v>96</v>
      </c>
      <c r="B10" s="59"/>
      <c r="C10" s="59"/>
      <c r="D10" s="59"/>
      <c r="E10" s="31" t="s">
        <v>97</v>
      </c>
      <c r="F10" s="32" t="e">
        <f>#REF!+#REF!+#REF!+#REF!+#REF!+#REF!+#REF!</f>
        <v>#REF!</v>
      </c>
      <c r="G10" s="33" t="e">
        <f>#REF!+#REF!+#REF!+#REF!+#REF!+#REF!+#REF!</f>
        <v>#REF!</v>
      </c>
      <c r="H10" s="33" t="e">
        <f t="shared" si="0"/>
        <v>#REF!</v>
      </c>
    </row>
    <row r="11" spans="1:8" ht="18.75" customHeight="1" x14ac:dyDescent="0.25">
      <c r="A11" s="59" t="s">
        <v>98</v>
      </c>
      <c r="B11" s="59"/>
      <c r="C11" s="59"/>
      <c r="D11" s="59"/>
      <c r="E11" s="31" t="s">
        <v>92</v>
      </c>
      <c r="F11" s="32" t="e">
        <f>#REF!+#REF!+#REF!+#REF!+#REF!+#REF!+#REF!+#REF!+#REF!+#REF!+#REF!+#REF!+#REF!+#REF!+#REF!+#REF!+#REF!+#REF!+#REF!+#REF!</f>
        <v>#REF!</v>
      </c>
      <c r="G11" s="33" t="e">
        <f>#REF!+#REF!+#REF!+#REF!+#REF!+#REF!+#REF!+#REF!+#REF!+#REF!+#REF!</f>
        <v>#REF!</v>
      </c>
      <c r="H11" s="33" t="e">
        <f t="shared" si="0"/>
        <v>#REF!</v>
      </c>
    </row>
    <row r="12" spans="1:8" ht="18.75" customHeight="1" x14ac:dyDescent="0.25">
      <c r="A12" s="59" t="s">
        <v>99</v>
      </c>
      <c r="B12" s="59"/>
      <c r="C12" s="59"/>
      <c r="D12" s="59"/>
      <c r="E12" s="31" t="s">
        <v>100</v>
      </c>
      <c r="F12" s="32" t="e">
        <f>#REF!+#REF!+#REF!+#REF!+#REF!+#REF!+#REF!+#REF!+#REF!</f>
        <v>#REF!</v>
      </c>
      <c r="G12" s="33" t="e">
        <f>#REF!+#REF!+#REF!+#REF!+#REF!+#REF!+#REF!+#REF!+#REF!</f>
        <v>#REF!</v>
      </c>
      <c r="H12" s="33" t="e">
        <f t="shared" si="0"/>
        <v>#REF!</v>
      </c>
    </row>
    <row r="13" spans="1:8" ht="18.75" customHeight="1" x14ac:dyDescent="0.25">
      <c r="A13" s="59" t="s">
        <v>101</v>
      </c>
      <c r="B13" s="59"/>
      <c r="C13" s="59"/>
      <c r="D13" s="59"/>
      <c r="E13" s="31" t="s">
        <v>102</v>
      </c>
      <c r="F13" s="32" t="e">
        <f>#REF!+#REF!+#REF!+#REF!+#REF!+#REF!+#REF!+#REF!+#REF!+#REF!+#REF!+#REF!+#REF!+#REF!+#REF!+#REF!</f>
        <v>#REF!</v>
      </c>
      <c r="G13" s="33" t="e">
        <f>#REF!+#REF!+#REF!+#REF!+#REF!+#REF!+#REF!+#REF!+#REF!+#REF!+#REF!+#REF!+#REF!+#REF!+#REF!+#REF!+#REF!+#REF!</f>
        <v>#REF!</v>
      </c>
      <c r="H13" s="33" t="e">
        <f t="shared" si="0"/>
        <v>#REF!</v>
      </c>
    </row>
    <row r="14" spans="1:8" ht="18.75" customHeight="1" x14ac:dyDescent="0.25">
      <c r="A14" s="59" t="s">
        <v>103</v>
      </c>
      <c r="B14" s="59"/>
      <c r="C14" s="59"/>
      <c r="D14" s="59"/>
      <c r="E14" s="31" t="s">
        <v>92</v>
      </c>
      <c r="F14" s="32" t="e">
        <f>#REF!+#REF!+#REF!+#REF!+#REF!+#REF!+#REF!+#REF!+#REF!+#REF!+#REF!+#REF!+#REF!+#REF!+#REF!</f>
        <v>#REF!</v>
      </c>
      <c r="G14" s="33" t="e">
        <f>#REF!+#REF!+#REF!+#REF!+#REF!+#REF!+#REF!+#REF!+#REF!+#REF!+#REF!+#REF!+#REF!+#REF!+#REF!+#REF!+#REF!+#REF!+#REF!+#REF!+#REF!+#REF!+#REF!+#REF!</f>
        <v>#REF!</v>
      </c>
      <c r="H14" s="33" t="e">
        <f t="shared" si="0"/>
        <v>#REF!</v>
      </c>
    </row>
    <row r="15" spans="1:8" ht="18.75" customHeight="1" x14ac:dyDescent="0.25">
      <c r="A15" s="59" t="s">
        <v>104</v>
      </c>
      <c r="B15" s="59"/>
      <c r="C15" s="59"/>
      <c r="D15" s="59"/>
      <c r="E15" s="31" t="s">
        <v>93</v>
      </c>
      <c r="F15" s="32" t="e">
        <f>#REF!+#REF!+#REF!+#REF!+#REF!+#REF!+#REF!+#REF!+#REF!+#REF!+#REF!+#REF!</f>
        <v>#REF!</v>
      </c>
      <c r="G15" s="33" t="e">
        <f>#REF!+#REF!+#REF!+#REF!+#REF!+#REF!+#REF!+#REF!+#REF!+#REF!</f>
        <v>#REF!</v>
      </c>
      <c r="H15" s="33" t="e">
        <f t="shared" si="0"/>
        <v>#REF!</v>
      </c>
    </row>
    <row r="16" spans="1:8" ht="18.75" customHeight="1" x14ac:dyDescent="0.25">
      <c r="A16" s="59" t="s">
        <v>105</v>
      </c>
      <c r="B16" s="59"/>
      <c r="C16" s="59"/>
      <c r="D16" s="59"/>
      <c r="E16" s="31" t="s">
        <v>92</v>
      </c>
      <c r="F16" s="32" t="e">
        <f>#REF!+#REF!+#REF!+#REF!+#REF!+#REF!+#REF!+#REF!+#REF!+#REF!+#REF!+#REF!+#REF!+#REF!+#REF!</f>
        <v>#REF!</v>
      </c>
      <c r="G16" s="33" t="e">
        <f>#REF!+#REF!+#REF!+#REF!+#REF!+#REF!+#REF!+#REF!+#REF!+#REF!+#REF!+#REF!</f>
        <v>#REF!</v>
      </c>
      <c r="H16" s="33" t="e">
        <f t="shared" si="0"/>
        <v>#REF!</v>
      </c>
    </row>
    <row r="17" spans="1:8" ht="18.75" customHeight="1" x14ac:dyDescent="0.25">
      <c r="A17" s="60" t="s">
        <v>137</v>
      </c>
      <c r="B17" s="61"/>
      <c r="C17" s="61"/>
      <c r="D17" s="62"/>
      <c r="E17" s="31" t="s">
        <v>97</v>
      </c>
      <c r="F17" s="32" t="e">
        <f>#REF!+#REF!+#REF!+#REF!+#REF!+#REF!+#REF!</f>
        <v>#REF!</v>
      </c>
      <c r="G17" s="33" t="e">
        <f>#REF!+#REF!+#REF!+#REF!+#REF!+#REF!+#REF!+#REF!+#REF!+#REF!+#REF!+#REF!</f>
        <v>#REF!</v>
      </c>
      <c r="H17" s="33" t="e">
        <f t="shared" ref="H17" si="1">SUM(F17+G17)</f>
        <v>#REF!</v>
      </c>
    </row>
    <row r="18" spans="1:8" ht="18.75" customHeight="1" x14ac:dyDescent="0.25">
      <c r="A18" s="60" t="s">
        <v>106</v>
      </c>
      <c r="B18" s="61"/>
      <c r="C18" s="61"/>
      <c r="D18" s="62"/>
      <c r="E18" s="31" t="s">
        <v>100</v>
      </c>
      <c r="F18" s="32" t="e">
        <f>#REF!+#REF!+#REF!+#REF!+#REF!+#REF!+#REF!+#REF!+#REF!</f>
        <v>#REF!</v>
      </c>
      <c r="G18" s="33" t="e">
        <f>#REF!+#REF!+#REF!+#REF!+#REF!+#REF!+#REF!+#REF!+#REF!</f>
        <v>#REF!</v>
      </c>
      <c r="H18" s="33" t="e">
        <f t="shared" si="0"/>
        <v>#REF!</v>
      </c>
    </row>
    <row r="19" spans="1:8" ht="18.75" customHeight="1" x14ac:dyDescent="0.25">
      <c r="A19" s="59" t="s">
        <v>107</v>
      </c>
      <c r="B19" s="59"/>
      <c r="C19" s="59"/>
      <c r="D19" s="59"/>
      <c r="E19" s="31" t="s">
        <v>100</v>
      </c>
      <c r="F19" s="32" t="e">
        <f>#REF!+#REF!+#REF!+#REF!+#REF!+#REF!+#REF!+#REF!+#REF!+#REF!</f>
        <v>#REF!</v>
      </c>
      <c r="G19" s="33" t="e">
        <f>#REF!+#REF!+#REF!+#REF!+#REF!+#REF!+#REF!+#REF!+#REF!+#REF!</f>
        <v>#REF!</v>
      </c>
      <c r="H19" s="33" t="e">
        <f t="shared" si="0"/>
        <v>#REF!</v>
      </c>
    </row>
    <row r="20" spans="1:8" ht="18.75" customHeight="1" x14ac:dyDescent="0.25">
      <c r="A20" s="59" t="s">
        <v>108</v>
      </c>
      <c r="B20" s="59"/>
      <c r="C20" s="59"/>
      <c r="D20" s="59"/>
      <c r="E20" s="31" t="s">
        <v>100</v>
      </c>
      <c r="F20" s="32" t="e">
        <f>#REF!+#REF!+#REF!+#REF!+#REF!+#REF!+#REF!+#REF!+#REF!+#REF!+#REF!+#REF!+#REF!</f>
        <v>#REF!</v>
      </c>
      <c r="G20" s="33" t="e">
        <f>#REF!+#REF!+#REF!+#REF!+#REF!+#REF!+#REF!+#REF!+#REF!+#REF!+#REF!+#REF!+#REF!+#REF!+#REF!+#REF!+#REF!+#REF!+#REF!</f>
        <v>#REF!</v>
      </c>
      <c r="H20" s="33" t="e">
        <f t="shared" si="0"/>
        <v>#REF!</v>
      </c>
    </row>
    <row r="21" spans="1:8" ht="18.75" customHeight="1" x14ac:dyDescent="0.25">
      <c r="A21" s="59" t="s">
        <v>135</v>
      </c>
      <c r="B21" s="59"/>
      <c r="C21" s="59"/>
      <c r="D21" s="59"/>
      <c r="E21" s="31" t="s">
        <v>100</v>
      </c>
      <c r="F21" s="32" t="e">
        <f>#REF!+#REF!+#REF!+#REF!+#REF!+#REF!+#REF!+#REF!+#REF!+#REF!</f>
        <v>#REF!</v>
      </c>
      <c r="G21" s="33" t="e">
        <f>#REF!+#REF!+#REF!+#REF!+#REF!+#REF!+#REF!+#REF!+#REF!+#REF!</f>
        <v>#REF!</v>
      </c>
      <c r="H21" s="33" t="e">
        <f>SUM(F21+G21)</f>
        <v>#REF!</v>
      </c>
    </row>
    <row r="22" spans="1:8" ht="18.75" customHeight="1" x14ac:dyDescent="0.25">
      <c r="A22" s="59" t="s">
        <v>136</v>
      </c>
      <c r="B22" s="59"/>
      <c r="C22" s="59"/>
      <c r="D22" s="59"/>
      <c r="E22" s="31" t="s">
        <v>109</v>
      </c>
      <c r="F22" s="32">
        <f>TRK!B9+TRK!B10+TRK!B11+TRK!B12+TRK!B13+TRK!B14</f>
        <v>1897</v>
      </c>
      <c r="G22" s="33">
        <f>TRK!B17+TRK!B18+TRK!B19</f>
        <v>106.86</v>
      </c>
      <c r="H22" s="33">
        <f t="shared" si="0"/>
        <v>2003.86</v>
      </c>
    </row>
    <row r="23" spans="1:8" ht="18.75" customHeight="1" x14ac:dyDescent="0.25">
      <c r="A23" s="59" t="s">
        <v>110</v>
      </c>
      <c r="B23" s="59"/>
      <c r="C23" s="59"/>
      <c r="D23" s="59"/>
      <c r="E23" s="31" t="s">
        <v>100</v>
      </c>
      <c r="F23" s="32" t="e">
        <f>#REF!+#REF!+#REF!+#REF!+#REF!+#REF!+#REF!+#REF!+#REF!+#REF!+#REF!+#REF!</f>
        <v>#REF!</v>
      </c>
      <c r="G23" s="33" t="e">
        <f>#REF!+#REF!+#REF!+#REF!+#REF!</f>
        <v>#REF!</v>
      </c>
      <c r="H23" s="33" t="e">
        <f>SUM(F23+G23)</f>
        <v>#REF!</v>
      </c>
    </row>
    <row r="24" spans="1:8" ht="9" customHeight="1" x14ac:dyDescent="0.25">
      <c r="A24" s="13"/>
      <c r="B24" s="13"/>
      <c r="C24" s="13"/>
      <c r="D24" s="13"/>
      <c r="E24" s="34"/>
      <c r="F24" s="35"/>
      <c r="G24" s="36"/>
      <c r="H24" s="36"/>
    </row>
    <row r="25" spans="1:8" ht="46.5" customHeight="1" x14ac:dyDescent="0.25">
      <c r="A25" s="63" t="s">
        <v>134</v>
      </c>
      <c r="B25" s="64"/>
      <c r="C25" s="64"/>
      <c r="D25" s="64"/>
      <c r="E25" s="64"/>
      <c r="F25" s="64"/>
      <c r="G25" s="64"/>
      <c r="H25" s="64"/>
    </row>
    <row r="26" spans="1:8" ht="9" customHeight="1" x14ac:dyDescent="0.25">
      <c r="A26" s="13"/>
      <c r="B26" s="13"/>
      <c r="C26" s="13"/>
      <c r="D26" s="13"/>
      <c r="E26" s="34"/>
      <c r="F26" s="35"/>
      <c r="G26" s="36"/>
      <c r="H26" s="36"/>
    </row>
    <row r="27" spans="1:8" ht="52.5" customHeight="1" x14ac:dyDescent="0.25">
      <c r="A27" s="57" t="s">
        <v>111</v>
      </c>
      <c r="B27" s="58"/>
      <c r="C27" s="58"/>
      <c r="D27" s="58"/>
      <c r="E27" s="58"/>
      <c r="F27" s="58"/>
      <c r="G27" s="58"/>
      <c r="H27" s="58"/>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PCTMA</vt:lpstr>
      <vt:lpstr>TRK</vt:lpstr>
      <vt:lpstr>Total Cost</vt:lpstr>
      <vt:lpstr>'BCT (old)'!Print_Area</vt:lpstr>
      <vt:lpstr>PCTMA!Print_Area</vt:lpstr>
      <vt:lpstr>TRK!Print_Area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2026-07-09T16:25:10Z</dcterms:modified>
  <cp:category/>
  <cp:contentStatus/>
</cp:coreProperties>
</file>