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8"/>
  <workbookPr codeName="ThisWorkbook"/>
  <mc:AlternateContent xmlns:mc="http://schemas.openxmlformats.org/markup-compatibility/2006">
    <mc:Choice Requires="x15">
      <x15ac:absPath xmlns:x15ac="http://schemas.microsoft.com/office/spreadsheetml/2010/11/ac" url="https://livetbr-my.sharepoint.com/personal/s00077784_tbr_edu/Documents/Desktop/Fall 2026 Cost Sheets/"/>
    </mc:Choice>
  </mc:AlternateContent>
  <xr:revisionPtr revIDLastSave="1" documentId="8_{0AAD3366-E7D2-476D-BB30-3112112ACF8D}" xr6:coauthVersionLast="47" xr6:coauthVersionMax="47" xr10:uidLastSave="{3CBBED4F-8F57-4B5F-AE76-FD46FADC922A}"/>
  <bookViews>
    <workbookView xWindow="390" yWindow="390" windowWidth="18000" windowHeight="9270" firstSheet="3" activeTab="3" xr2:uid="{00000000-000D-0000-FFFF-FFFF00000000}"/>
  </bookViews>
  <sheets>
    <sheet name="Instructions" sheetId="2" state="hidden" r:id="rId1"/>
    <sheet name="BCT (old)" sheetId="33" state="hidden" r:id="rId2"/>
    <sheet name="PCTMA" sheetId="27" state="hidden" r:id="rId3"/>
    <sheet name="ST" sheetId="32" r:id="rId4"/>
    <sheet name="Total Cost" sheetId="25" state="hidden" r:id="rId5"/>
  </sheets>
  <definedNames>
    <definedName name="_xlnm.Print_Area" localSheetId="1">'BCT (old)'!$A$1:$C$75</definedName>
    <definedName name="_xlnm.Print_Area" localSheetId="2">PCTMA!$A$1:$C$78</definedName>
    <definedName name="_xlnm.Print_Area" localSheetId="3">ST!$A$1:$C$67</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5" l="1"/>
  <c r="F17" i="25"/>
  <c r="G21" i="25"/>
  <c r="F21" i="25"/>
  <c r="H21" i="25" s="1"/>
  <c r="G7" i="25"/>
  <c r="G12" i="25"/>
  <c r="B69" i="33"/>
  <c r="B55" i="33"/>
  <c r="B41" i="33"/>
  <c r="B33" i="33"/>
  <c r="B22" i="33"/>
  <c r="B49" i="32"/>
  <c r="B38" i="32"/>
  <c r="B27" i="32"/>
  <c r="G20" i="25"/>
  <c r="G13" i="25"/>
  <c r="G6" i="25"/>
  <c r="F6" i="25"/>
  <c r="G22" i="25"/>
  <c r="F22" i="25"/>
  <c r="G23" i="25"/>
  <c r="F23" i="25"/>
  <c r="F20" i="25"/>
  <c r="G19" i="25"/>
  <c r="F19" i="25"/>
  <c r="G18" i="25"/>
  <c r="F18" i="25"/>
  <c r="G16" i="25"/>
  <c r="F16" i="25"/>
  <c r="G15" i="25"/>
  <c r="F15" i="25"/>
  <c r="G14" i="25"/>
  <c r="F14" i="25"/>
  <c r="F13" i="25"/>
  <c r="F12" i="25"/>
  <c r="G11" i="25"/>
  <c r="F11" i="25"/>
  <c r="G10" i="25"/>
  <c r="F10" i="25"/>
  <c r="G9" i="25"/>
  <c r="F9" i="25"/>
  <c r="G8" i="25"/>
  <c r="F8" i="25"/>
  <c r="F7" i="25"/>
  <c r="G5" i="25"/>
  <c r="F5" i="25"/>
  <c r="G4" i="25"/>
  <c r="F4" i="25"/>
  <c r="H4" i="25" s="1"/>
  <c r="B31" i="27"/>
  <c r="B56" i="27"/>
  <c r="B45" i="27"/>
  <c r="H17" i="25" l="1"/>
  <c r="C74" i="33"/>
  <c r="C73" i="33"/>
  <c r="C72" i="33"/>
  <c r="C54" i="32"/>
  <c r="C53" i="32"/>
  <c r="C55" i="32"/>
  <c r="C56" i="32"/>
  <c r="C63" i="27"/>
  <c r="C62" i="27"/>
  <c r="C61" i="27"/>
  <c r="C60" i="27"/>
  <c r="H9" i="25"/>
  <c r="H23" i="25"/>
  <c r="H19" i="25"/>
  <c r="H18" i="25"/>
  <c r="H11" i="25"/>
  <c r="H5" i="25"/>
  <c r="H12" i="25"/>
  <c r="H14" i="25"/>
  <c r="H15" i="25"/>
  <c r="H13" i="25"/>
  <c r="H20" i="25"/>
  <c r="H16" i="25"/>
  <c r="H10" i="25"/>
  <c r="H8" i="25"/>
  <c r="H7" i="25"/>
  <c r="H22" i="25"/>
  <c r="H6" i="2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<sst xmlns="http://schemas.openxmlformats.org/spreadsheetml/2006/main" count="334" uniqueCount="140">
  <si>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</si>
  <si>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</si>
  <si>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</si>
  <si>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</si>
  <si>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</si>
  <si>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</si>
  <si>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</si>
  <si>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</si>
  <si>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</si>
  <si>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</si>
  <si>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</si>
  <si>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</si>
  <si>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</si>
  <si>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</si>
  <si>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</si>
  <si>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</si>
  <si>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</si>
  <si>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</si>
  <si>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</si>
  <si>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</si>
  <si>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Books</t>
  </si>
  <si>
    <t>Approximate</t>
  </si>
  <si>
    <t>Total Estimated First Trimester Cost</t>
  </si>
  <si>
    <t>Second Trimester</t>
  </si>
  <si>
    <t>Total Estimated Second Trimester Cost</t>
  </si>
  <si>
    <t>Third Trimester</t>
  </si>
  <si>
    <t>Total Estimated Third Trimester Cost</t>
  </si>
  <si>
    <t>Fourth Trimester</t>
  </si>
  <si>
    <t>Total Estimated Fourth Trimester Cost</t>
  </si>
  <si>
    <t>**Please note, these tools/supplies on the cost sheet are not available for purchase through TCAT Dickson</t>
  </si>
  <si>
    <t>Additional Costs (Cannot be charged to Financial Aid)</t>
  </si>
  <si>
    <t>Building Construction Technology</t>
  </si>
  <si>
    <r>
      <rPr>
        <b/>
        <sz val="12"/>
        <rFont val="Calibri"/>
        <family val="2"/>
        <scheme val="minor"/>
      </rPr>
      <t>*Tools</t>
    </r>
    <r>
      <rPr>
        <sz val="12"/>
        <rFont val="Calibri"/>
        <family val="2"/>
        <scheme val="minor"/>
      </rPr>
      <t xml:space="preserve"> - 18-Volt One Cordless 4 Tool Power Kit, 5-piece Philips Bit, Folding Back Utility Knife, Contractor </t>
    </r>
  </si>
  <si>
    <t>Tool Pouch, 16" Large Mouth Tool Bag, 28 oz Antivibe Framing Hammer, HDX Indoor Safety Glasses, High</t>
  </si>
  <si>
    <t>Impact 24" Level, 100' Chalk Reel, Carpenter Pencil, Tool Company Speed Square, 12" Combination Square,</t>
  </si>
  <si>
    <t>Magnetic Measuring Tape</t>
  </si>
  <si>
    <t>Fifth Trimester</t>
  </si>
  <si>
    <t>Total Estimated Fifth Trimester Cost</t>
  </si>
  <si>
    <t>Total Estimated Program Cost for Carpenter Helper Technician Certificate - 432 Hours</t>
  </si>
  <si>
    <t>Total Estimated Program Cost for Carpenter Diploma - 1296 Hours</t>
  </si>
  <si>
    <t>Liability Fee - paid once per enrollment  (not covered by TN Promise or Reconnect)</t>
  </si>
  <si>
    <t>TB Skin Test/Immunization - completed by the start of the program</t>
  </si>
  <si>
    <t>Varies</t>
  </si>
  <si>
    <t>BLS (CPR) Certification - completed by the start of the program</t>
  </si>
  <si>
    <t>*These expenses are not included in the total estimated cost of the program but are the responsibility of the student</t>
  </si>
  <si>
    <t>Books/Subscription</t>
  </si>
  <si>
    <t>Patient Care Technology/Medical Assisting</t>
  </si>
  <si>
    <t>Healthstream MyClinicalExchange 12 Month Subscription</t>
  </si>
  <si>
    <t>Phlebotomy Technician Preparation Package Online - Study Guide Online + Practice Assessment</t>
  </si>
  <si>
    <r>
      <rPr>
        <b/>
        <sz val="12"/>
        <color theme="1"/>
        <rFont val="Calibri"/>
        <family val="2"/>
        <scheme val="minor"/>
      </rPr>
      <t>PCT/MA Kit</t>
    </r>
    <r>
      <rPr>
        <sz val="12"/>
        <color theme="1"/>
        <rFont val="Calibri"/>
        <family val="2"/>
        <scheme val="minor"/>
      </rPr>
      <t xml:space="preserve"> - Item# 10008 </t>
    </r>
    <r>
      <rPr>
        <b/>
        <sz val="12"/>
        <color rgb="FF0070C0"/>
        <rFont val="Calibri"/>
        <family val="2"/>
        <scheme val="minor"/>
      </rPr>
      <t>Clarksville</t>
    </r>
    <r>
      <rPr>
        <sz val="12"/>
        <color theme="1"/>
        <rFont val="Calibri"/>
        <family val="2"/>
        <scheme val="minor"/>
      </rPr>
      <t xml:space="preserve"> </t>
    </r>
    <r>
      <rPr>
        <b/>
        <sz val="12"/>
        <color rgb="FF00B050"/>
        <rFont val="Calibri"/>
        <family val="2"/>
        <scheme val="minor"/>
      </rPr>
      <t>Cost $151</t>
    </r>
    <r>
      <rPr>
        <sz val="12"/>
        <color theme="1"/>
        <rFont val="Calibri"/>
        <family val="2"/>
        <scheme val="minor"/>
      </rPr>
      <t xml:space="preserve"> + tax         </t>
    </r>
  </si>
  <si>
    <t xml:space="preserve">Consisting of: 1 Stethoscope, 1 BP cuff/bag, 1 pr. scissors, 1 Disposable penlight, 1 Pulse Oximeter     </t>
  </si>
  <si>
    <t xml:space="preserve">Includes: (3) Pair of Pants, (3) Scrub Tops, (1) Lab Coat -Please note: All Maternity items are an </t>
  </si>
  <si>
    <t>additional cost per item to any package price and will be paid directly to the uniform vendor</t>
  </si>
  <si>
    <t>EKG Technician Preparation Package Online - Study Guide Online + Practice Assessment</t>
  </si>
  <si>
    <t>Patient Care Technician Preparation Package Online - Study Guide Online + Practice Assessment</t>
  </si>
  <si>
    <t>Clinical Medical Assistant Preparation Package Online - Study Guide Online + Practice Assessment</t>
  </si>
  <si>
    <t>Total Estimated Program Cost for Nurse Aid Certificate - 246 Hours</t>
  </si>
  <si>
    <t>Total Estimated Program Cost for Phlebotomy Technician Certificate - 432 Hours</t>
  </si>
  <si>
    <t>Total Estimated Program Cost for Electrocardiogram Technician Certificate - 864 Hours</t>
  </si>
  <si>
    <t>Total Estimated Program Cost for Patient Care Technician Certificate - 864 Hours</t>
  </si>
  <si>
    <t>Total Estimated Program Cost for Medical Assistant Diploma - 1296 Hours</t>
  </si>
  <si>
    <t>Background Check - completed by the start of the program</t>
  </si>
  <si>
    <t>Drug Screen - completed by the start of the program</t>
  </si>
  <si>
    <t>Provider Physical - completed by the start of the program</t>
  </si>
  <si>
    <t>Health Insurance - completed by the start of the program</t>
  </si>
  <si>
    <t>Nursing Assistant Certification Exam - completed by the end of 1st trimester</t>
  </si>
  <si>
    <t>Phlebotomy Technician Certification Exam - completed by the end of 1st trimester</t>
  </si>
  <si>
    <t>White shoes, second hand watch</t>
  </si>
  <si>
    <t>EKG Technician Certification Exam - completed by the end of 2nd trimester</t>
  </si>
  <si>
    <t>Patient Care Technician Certification Exam - completed by the end of 2nd trimester</t>
  </si>
  <si>
    <t>Clinical Medical Assistant Certification Exam - completed by the end of 3rd trimester</t>
  </si>
  <si>
    <t xml:space="preserve">Bloodborne Pathogens (Healthcare) Online Training </t>
  </si>
  <si>
    <t>PROGRAM:</t>
  </si>
  <si>
    <r>
      <rPr>
        <b/>
        <sz val="12"/>
        <color theme="1"/>
        <rFont val="Calibri"/>
        <family val="2"/>
        <scheme val="minor"/>
      </rPr>
      <t>PROGRAM</t>
    </r>
    <r>
      <rPr>
        <b/>
        <u/>
        <sz val="12"/>
        <color theme="1"/>
        <rFont val="Calibri"/>
        <family val="2"/>
        <scheme val="minor"/>
      </rPr>
      <t xml:space="preserve">
LENGTH:</t>
    </r>
  </si>
  <si>
    <r>
      <rPr>
        <b/>
        <sz val="12"/>
        <color theme="1"/>
        <rFont val="Calibri"/>
        <family val="2"/>
        <scheme val="minor"/>
      </rPr>
      <t xml:space="preserve">
TOTAL
</t>
    </r>
    <r>
      <rPr>
        <b/>
        <u/>
        <sz val="12"/>
        <color theme="1"/>
        <rFont val="Calibri"/>
        <family val="2"/>
        <scheme val="minor"/>
      </rPr>
      <t>TUITION COST:</t>
    </r>
  </si>
  <si>
    <r>
      <rPr>
        <b/>
        <sz val="12"/>
        <color theme="1"/>
        <rFont val="Calibri"/>
        <family val="2"/>
        <scheme val="minor"/>
      </rPr>
      <t>BOOKS/</t>
    </r>
    <r>
      <rPr>
        <b/>
        <u/>
        <sz val="12"/>
        <color theme="1"/>
        <rFont val="Calibri"/>
        <family val="2"/>
        <scheme val="minor"/>
      </rPr>
      <t xml:space="preserve">
SUPPLIES</t>
    </r>
  </si>
  <si>
    <r>
      <rPr>
        <b/>
        <sz val="12"/>
        <color theme="1"/>
        <rFont val="Calibri"/>
        <family val="2"/>
        <scheme val="minor"/>
      </rPr>
      <t xml:space="preserve">TOTAL
</t>
    </r>
    <r>
      <rPr>
        <b/>
        <u/>
        <sz val="12"/>
        <color theme="1"/>
        <rFont val="Calibri"/>
        <family val="2"/>
        <scheme val="minor"/>
      </rPr>
      <t>EST. COST:</t>
    </r>
  </si>
  <si>
    <t>Automotive Technology - 14 Months</t>
  </si>
  <si>
    <t>3.5 Trimesters</t>
  </si>
  <si>
    <t>Barbering - 14 Months (Clarksville Only) 14 Months</t>
  </si>
  <si>
    <t>5 Trimesters</t>
  </si>
  <si>
    <t>4 Trimesters</t>
  </si>
  <si>
    <t>Computer Information Technology - 20 Months</t>
  </si>
  <si>
    <t>Cosmetology - 14 Months</t>
  </si>
  <si>
    <t>Dental Assisting* (Dickson Only) - 8 Months</t>
  </si>
  <si>
    <t>2 Trimesters</t>
  </si>
  <si>
    <t>Diesel Powered Equipment Technology* - 20 Months (Clarksville Only)</t>
  </si>
  <si>
    <t>Digital Graphic Design (Dickson &amp; Williamson County only) - 12 Months</t>
  </si>
  <si>
    <t>3 Trimesters</t>
  </si>
  <si>
    <t>Heating, Air Conditioning, &amp; Refrigeration* - 15 Months</t>
  </si>
  <si>
    <t>3.8 Trimesters</t>
  </si>
  <si>
    <t>Industrial Electrical Maintenance/Mechatronics - 20 Months</t>
  </si>
  <si>
    <t>Machine Tool Technology - 16 Months</t>
  </si>
  <si>
    <t>Mechatronics Multicraft Tech - 20 Months</t>
  </si>
  <si>
    <t>Off-Road Diesel Technology -12 Months (Dickson Only)</t>
  </si>
  <si>
    <t>Pharmacy Technology* - 12 Months</t>
  </si>
  <si>
    <t>Practical Nursing* - 12 Months</t>
  </si>
  <si>
    <t>.5 Trimetsers</t>
  </si>
  <si>
    <t>Welding* - 12 Months</t>
  </si>
  <si>
    <r>
      <rPr>
        <b/>
        <sz val="8"/>
        <color theme="1"/>
        <rFont val="Calibri"/>
        <family val="2"/>
        <scheme val="minor"/>
      </rPr>
      <t>Bookstore</t>
    </r>
    <r>
      <rPr>
        <sz val="8"/>
        <color theme="1"/>
        <rFont val="Calibri"/>
        <family val="2"/>
        <scheme val="minor"/>
      </rPr>
      <t xml:space="preserve"> </t>
    </r>
    <r>
      <rPr>
        <b/>
        <sz val="8"/>
        <color theme="1"/>
        <rFont val="Calibri"/>
        <family val="2"/>
        <scheme val="minor"/>
      </rPr>
      <t>Refund Policy</t>
    </r>
    <r>
      <rPr>
        <sz val="8"/>
        <color theme="1"/>
        <rFont val="Calibri"/>
        <family val="2"/>
        <scheme val="minor"/>
      </rPr>
      <t xml:space="preserve"> - There are no refunds on bookstore items sold through the campus bookstore. 
</t>
    </r>
    <r>
      <rPr>
        <b/>
        <sz val="8"/>
        <color theme="1"/>
        <rFont val="Calibri"/>
        <family val="2"/>
        <scheme val="minor"/>
      </rPr>
      <t>Tuition Fee Refund</t>
    </r>
    <r>
      <rPr>
        <sz val="8"/>
        <color theme="1"/>
        <rFont val="Calibri"/>
        <family val="2"/>
        <scheme val="minor"/>
      </rPr>
      <t xml:space="preserve"> - A Full refund of 100% will be allowed if the class is cancelled by the school, if the student withdraws prior or to the first day of class, or death of a student. 
TCAT Dickson complies with non-discrimination laws: Title VI, Title IX, Section 504 &amp; ADA. </t>
    </r>
    <r>
      <rPr>
        <b/>
        <sz val="8"/>
        <color theme="1"/>
        <rFont val="Calibri"/>
        <family val="2"/>
        <scheme val="minor"/>
      </rPr>
      <t xml:space="preserve">For a detailed list of books, please visit www.tcatdickson.edu/programs </t>
    </r>
    <r>
      <rPr>
        <b/>
        <sz val="10"/>
        <color theme="1"/>
        <rFont val="Calibri"/>
        <family val="2"/>
        <scheme val="minor"/>
      </rPr>
      <t xml:space="preserve">
</t>
    </r>
    <r>
      <rPr>
        <sz val="9"/>
        <color theme="1"/>
        <rFont val="Calibri"/>
        <family val="2"/>
        <scheme val="minor"/>
      </rPr>
      <t xml:space="preserve">For more information about graduation rates, placement rates and other important information, please visit our website at: </t>
    </r>
    <r>
      <rPr>
        <b/>
        <sz val="9"/>
        <color theme="1"/>
        <rFont val="Calibri"/>
        <family val="2"/>
        <scheme val="minor"/>
      </rPr>
      <t>www.tcatdickson.edu/day-programs</t>
    </r>
  </si>
  <si>
    <t>Fall 2026</t>
  </si>
  <si>
    <t>Fall 2026 Estimated Program Costs</t>
  </si>
  <si>
    <t>Cost</t>
  </si>
  <si>
    <t>Building Construction Technology - 12 Months</t>
  </si>
  <si>
    <t>Surgical Technology</t>
  </si>
  <si>
    <t>Total Estimated Program Cost for Surgical Technologist Diploma - 1296 Hours</t>
  </si>
  <si>
    <r>
      <t xml:space="preserve">Modern Carpentry 14ed </t>
    </r>
    <r>
      <rPr>
        <b/>
        <sz val="12"/>
        <rFont val="Calibri"/>
        <family val="2"/>
        <scheme val="minor"/>
      </rPr>
      <t>ISBN# 9798891188143</t>
    </r>
  </si>
  <si>
    <r>
      <t xml:space="preserve">Ugly's Electrical Reference 2023 </t>
    </r>
    <r>
      <rPr>
        <b/>
        <sz val="12"/>
        <rFont val="Calibri"/>
        <family val="2"/>
        <scheme val="minor"/>
      </rPr>
      <t>ISBN# 9781284275919</t>
    </r>
  </si>
  <si>
    <r>
      <t xml:space="preserve">Surgical Technology for the Surgical Technologist 6ed </t>
    </r>
    <r>
      <rPr>
        <b/>
        <sz val="12"/>
        <color theme="1"/>
        <rFont val="Calibri"/>
        <family val="2"/>
        <scheme val="minor"/>
      </rPr>
      <t>ISBN# 9780357625736 </t>
    </r>
  </si>
  <si>
    <r>
      <t xml:space="preserve">Surgical Technology for the Surgical Technologist Study Guide 6ed </t>
    </r>
    <r>
      <rPr>
        <b/>
        <sz val="12"/>
        <color theme="1"/>
        <rFont val="Calibri"/>
        <family val="2"/>
        <scheme val="minor"/>
      </rPr>
      <t>ISBN# 9780357625750 </t>
    </r>
  </si>
  <si>
    <r>
      <t xml:space="preserve">Medical Terminology for Health Professionals 9ed </t>
    </r>
    <r>
      <rPr>
        <b/>
        <sz val="12"/>
        <color theme="1"/>
        <rFont val="Calibri"/>
        <family val="2"/>
        <scheme val="minor"/>
      </rPr>
      <t>ISBN# 9780357513699 </t>
    </r>
  </si>
  <si>
    <r>
      <t xml:space="preserve">Surgical Instrumentation: An Interactive Approach 4ed </t>
    </r>
    <r>
      <rPr>
        <b/>
        <sz val="12"/>
        <color theme="1"/>
        <rFont val="Calibri"/>
        <family val="2"/>
        <scheme val="minor"/>
      </rPr>
      <t>ISBN# 9780323776936  </t>
    </r>
  </si>
  <si>
    <r>
      <t xml:space="preserve">Understanding Anatomy &amp; Physiology Textbook and Workbook Bundle 4ed </t>
    </r>
    <r>
      <rPr>
        <b/>
        <sz val="12"/>
        <color theme="1"/>
        <rFont val="Calibri"/>
        <family val="2"/>
        <scheme val="minor"/>
      </rPr>
      <t>ISBN# 9781719690959 </t>
    </r>
  </si>
  <si>
    <r>
      <t xml:space="preserve">AST Surgical Technology Certifying Exam Study Guide 4ed </t>
    </r>
    <r>
      <rPr>
        <b/>
        <sz val="12"/>
        <rFont val="Calibri"/>
        <family val="2"/>
        <scheme val="minor"/>
      </rPr>
      <t>ISBN# 9780926805668</t>
    </r>
  </si>
  <si>
    <t>NCCT Certification Prep and Practice Testing</t>
  </si>
  <si>
    <t xml:space="preserve">Includes: (3) Pair of Pants &amp; (3) Scrub Tops - Please note: All Maternity items are an </t>
  </si>
  <si>
    <r>
      <t xml:space="preserve">The Complete Textbook of Phlebotomy 6ed </t>
    </r>
    <r>
      <rPr>
        <b/>
        <sz val="12"/>
        <color theme="1"/>
        <rFont val="Calibri"/>
        <family val="2"/>
        <scheme val="minor"/>
      </rPr>
      <t>ISBN# 9780357932797</t>
    </r>
  </si>
  <si>
    <r>
      <t xml:space="preserve">Fundamentals of Anatomy &amp; Physiology 5ed </t>
    </r>
    <r>
      <rPr>
        <b/>
        <sz val="12"/>
        <color theme="1"/>
        <rFont val="Calibri"/>
        <family val="2"/>
        <scheme val="minor"/>
      </rPr>
      <t>ISBN# 9798214106915</t>
    </r>
  </si>
  <si>
    <r>
      <t xml:space="preserve">Nursing Assistant Care: Long Term Care 5ed </t>
    </r>
    <r>
      <rPr>
        <b/>
        <sz val="12"/>
        <color theme="1"/>
        <rFont val="Calibri"/>
        <family val="2"/>
        <scheme val="minor"/>
      </rPr>
      <t>ISBN# 9781604251371</t>
    </r>
  </si>
  <si>
    <r>
      <t xml:space="preserve">Medical Assisting: The Basics 1ed </t>
    </r>
    <r>
      <rPr>
        <b/>
        <sz val="12"/>
        <rFont val="Calibri"/>
        <family val="2"/>
        <scheme val="minor"/>
      </rPr>
      <t>ISBN# 9781604251487</t>
    </r>
  </si>
  <si>
    <r>
      <t xml:space="preserve">Complete Guide for the EKG Technician 2ed </t>
    </r>
    <r>
      <rPr>
        <b/>
        <sz val="12"/>
        <rFont val="Calibri"/>
        <family val="2"/>
        <scheme val="minor"/>
      </rPr>
      <t>ISBN# 9781604251517</t>
    </r>
  </si>
  <si>
    <r>
      <rPr>
        <b/>
        <sz val="12"/>
        <rFont val="Calibri"/>
        <family val="2"/>
        <scheme val="minor"/>
      </rPr>
      <t>Scrub Set</t>
    </r>
    <r>
      <rPr>
        <sz val="12"/>
        <rFont val="Calibri"/>
        <family val="2"/>
        <scheme val="minor"/>
      </rPr>
      <t xml:space="preserve"> - </t>
    </r>
    <r>
      <rPr>
        <b/>
        <sz val="12"/>
        <color rgb="FFC00000"/>
        <rFont val="Calibri"/>
        <family val="2"/>
        <scheme val="minor"/>
      </rPr>
      <t>Dickson</t>
    </r>
    <r>
      <rPr>
        <sz val="12"/>
        <rFont val="Calibri"/>
        <family val="2"/>
        <scheme val="minor"/>
      </rPr>
      <t xml:space="preserve"> </t>
    </r>
    <r>
      <rPr>
        <b/>
        <sz val="12"/>
        <color rgb="FF00B050"/>
        <rFont val="Calibri"/>
        <family val="2"/>
        <scheme val="minor"/>
      </rPr>
      <t>Cost $170</t>
    </r>
    <r>
      <rPr>
        <sz val="12"/>
        <rFont val="Calibri"/>
        <family val="2"/>
        <scheme val="minor"/>
      </rPr>
      <t xml:space="preserve"> + tax   </t>
    </r>
  </si>
  <si>
    <t>Tech in Surgery-Certified Exam - completed by the end of the 3rd trimester</t>
  </si>
  <si>
    <r>
      <t xml:space="preserve">Pocket Guide to the Operating Room 4ed </t>
    </r>
    <r>
      <rPr>
        <b/>
        <sz val="12"/>
        <color theme="1"/>
        <rFont val="Calibri"/>
        <family val="2"/>
        <scheme val="minor"/>
      </rPr>
      <t>ISBN# 9780803668393 </t>
    </r>
  </si>
  <si>
    <r>
      <rPr>
        <b/>
        <sz val="12"/>
        <rFont val="Calibri"/>
        <family val="2"/>
        <scheme val="minor"/>
      </rPr>
      <t>*Tools</t>
    </r>
    <r>
      <rPr>
        <sz val="12"/>
        <rFont val="Calibri"/>
        <family val="2"/>
        <scheme val="minor"/>
      </rPr>
      <t xml:space="preserve"> - LED Utility Light, Quick Release Mini Tube Cutter, Rigid 14” Pipe Wrench, Multi-Purpose File Set, </t>
    </r>
  </si>
  <si>
    <t xml:space="preserve"> Adj Wrench Set, 2 pk Vise Grip, 9” Magnetic, Torpedo Level, Deburring Tool, Hex Key Set, Plumbers Tool Kit </t>
  </si>
  <si>
    <r>
      <rPr>
        <b/>
        <sz val="12"/>
        <rFont val="Calibri"/>
        <family val="2"/>
        <scheme val="minor"/>
      </rPr>
      <t>*Tools</t>
    </r>
    <r>
      <rPr>
        <sz val="12"/>
        <rFont val="Calibri"/>
        <family val="2"/>
        <scheme val="minor"/>
      </rPr>
      <t xml:space="preserve"> - Tool Journeyman Tool Set (92914), 3-piece Meter Set, Digital Meter</t>
    </r>
  </si>
  <si>
    <t>Total Estimated Program Cost for General Construction Diploma - 2160 Hours</t>
  </si>
  <si>
    <r>
      <t xml:space="preserve">Core: Introduction to Basic Construction Skills 6ed </t>
    </r>
    <r>
      <rPr>
        <b/>
        <sz val="12"/>
        <rFont val="Calibri"/>
        <family val="2"/>
        <scheme val="minor"/>
      </rPr>
      <t>ISBN# 9780137483341</t>
    </r>
  </si>
  <si>
    <r>
      <t xml:space="preserve">Print Reading for Residential and Light Commercial 6ed </t>
    </r>
    <r>
      <rPr>
        <b/>
        <sz val="12"/>
        <rFont val="Calibri"/>
        <family val="2"/>
        <scheme val="minor"/>
      </rPr>
      <t>ISBN# 9780826904843</t>
    </r>
  </si>
  <si>
    <r>
      <t xml:space="preserve">Modern Plumbing 9ed </t>
    </r>
    <r>
      <rPr>
        <b/>
        <sz val="12"/>
        <rFont val="Calibri"/>
        <family val="2"/>
        <scheme val="minor"/>
      </rPr>
      <t>ISBN# 9781645646686</t>
    </r>
  </si>
  <si>
    <t>Closed Toe Shoes, leather or leather like material</t>
  </si>
  <si>
    <r>
      <t xml:space="preserve">Electrical Wiring Residential W/ Mind Tap 21ed </t>
    </r>
    <r>
      <rPr>
        <b/>
        <sz val="12"/>
        <rFont val="Calibri"/>
        <family val="2"/>
        <scheme val="minor"/>
      </rPr>
      <t>ISBN# 9780357775080</t>
    </r>
  </si>
  <si>
    <r>
      <rPr>
        <b/>
        <sz val="12"/>
        <rFont val="Calibri"/>
        <family val="2"/>
        <scheme val="minor"/>
      </rPr>
      <t>Scrub Set</t>
    </r>
    <r>
      <rPr>
        <sz val="12"/>
        <rFont val="Calibri"/>
        <family val="2"/>
        <scheme val="minor"/>
      </rPr>
      <t xml:space="preserve"> -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$244</t>
    </r>
    <r>
      <rPr>
        <sz val="12"/>
        <rFont val="Calibri"/>
        <family val="2"/>
        <scheme val="minor"/>
      </rPr>
      <t xml:space="preserve"> + tax   </t>
    </r>
  </si>
  <si>
    <t>*Heating, Air Conditioning, &amp; Refrigeration, Practical Nursing, &amp; Welding tuition amount includes a $100 program service fee per trimester. Diesel Powered Equipment tuition amount includes a $50 program service fee per trimester. Truck Driving tuition includes a $300 program service fee per trimester. Dental Assisting, Medical Assisting, Pharmacy Technician, Practical Nursing, &amp; Surgical Technology tuition amount includes a $20 Liability Insurance fee per enrollment. Truck Driving includes a $125 liability fee per enrollment. $1,487 Tuition amount consists of $1,446 Maintenance fee, $85 Technology Access fee, and $10 Student activity fee.</t>
  </si>
  <si>
    <t>Surgical Technology* - 12 Months (Dickson Only)</t>
  </si>
  <si>
    <t>Truck Driving* - 2 Months (Clarksville Only)</t>
  </si>
  <si>
    <t>Medical Assisting Technology* - 8 months</t>
  </si>
  <si>
    <r>
      <rPr>
        <b/>
        <sz val="12"/>
        <rFont val="Calibri"/>
        <family val="2"/>
        <scheme val="minor"/>
      </rPr>
      <t xml:space="preserve">Supply Kit </t>
    </r>
    <r>
      <rPr>
        <sz val="12"/>
        <rFont val="Calibri"/>
        <family val="2"/>
        <scheme val="minor"/>
      </rPr>
      <t>- C</t>
    </r>
    <r>
      <rPr>
        <b/>
        <sz val="12"/>
        <color rgb="FF0070C0"/>
        <rFont val="Calibri"/>
        <family val="2"/>
        <scheme val="minor"/>
      </rPr>
      <t>larksville</t>
    </r>
    <r>
      <rPr>
        <sz val="12"/>
        <rFont val="Calibri"/>
        <family val="2"/>
        <scheme val="minor"/>
      </rPr>
      <t xml:space="preserve"> </t>
    </r>
    <r>
      <rPr>
        <b/>
        <sz val="12"/>
        <color rgb="FF00B050"/>
        <rFont val="Calibri"/>
        <family val="2"/>
        <scheme val="minor"/>
      </rPr>
      <t>Cost $170</t>
    </r>
    <r>
      <rPr>
        <sz val="12"/>
        <rFont val="Calibri"/>
        <family val="2"/>
        <scheme val="minor"/>
      </rPr>
      <t xml:space="preserve"> + tax            </t>
    </r>
  </si>
  <si>
    <t>Computer Aided Design Technology - 16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</si>
</sst>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28"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b/>
      <sz val="13"/>
      <color theme="0"/>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3"/>
      <color theme="3"/>
      <name val="Calibri"/>
      <family val="2"/>
      <scheme val="minor"/>
    </font>
    <font>
      <sz val="14"/>
      <color theme="1"/>
      <name val="Calibri"/>
      <family val="2"/>
      <scheme val="minor"/>
    </font>
    <font>
      <b/>
      <sz val="12"/>
      <color rgb="FF00B050"/>
      <name val="Calibri"/>
      <family val="2"/>
      <scheme val="minor"/>
    </font>
    <font>
      <b/>
      <sz val="12"/>
      <color rgb="FF0070C0"/>
      <name val="Calibri"/>
      <family val="2"/>
      <scheme val="minor"/>
    </font>
    <font>
      <sz val="10"/>
      <name val="Calibri"/>
      <family val="2"/>
      <scheme val="minor"/>
    </font>
    <font>
      <b/>
      <sz val="12"/>
      <color rgb="FFC00000"/>
      <name val="Calibri"/>
      <family val="2"/>
      <scheme val="minor"/>
    </font>
    <font>
      <b/>
      <sz val="28"/>
      <color theme="1"/>
      <name val="Calibri"/>
      <family val="2"/>
      <scheme val="minor"/>
    </font>
    <font>
      <b/>
      <u/>
      <sz val="12"/>
      <color theme="1"/>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s>
  <fills count="8">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D5FF"/>
        <bgColor indexed="64"/>
      </patternFill>
    </fill>
    <fill>
      <patternFill patternType="solid">
        <fgColor theme="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0" fontId="2" fillId="2" borderId="0" xfId="0" applyFont="1" applyFill="1"/>
    <xf numFmtId="0" fontId="3" fillId="0" borderId="0" xfId="0" applyFont="1"/>
    <xf numFmtId="0" fontId="2" fillId="2" borderId="0" xfId="0" applyFont="1" applyFill="1" applyAlignment="1">
      <alignment horizontal="right"/>
    </xf>
    <xf numFmtId="164" fontId="7" fillId="0" borderId="0" xfId="0" applyNumberFormat="1" applyFont="1"/>
    <xf numFmtId="164" fontId="8" fillId="0" borderId="0" xfId="0" applyNumberFormat="1" applyFont="1"/>
    <xf numFmtId="0" fontId="8" fillId="0" borderId="0" xfId="0" applyFont="1"/>
    <xf numFmtId="164" fontId="9" fillId="0" borderId="0" xfId="0" applyNumberFormat="1" applyFont="1" applyAlignment="1">
      <alignment horizontal="center"/>
    </xf>
    <xf numFmtId="0" fontId="3" fillId="0" borderId="0" xfId="0" applyFont="1" applyAlignment="1">
      <alignment horizontal="centerContinuous"/>
    </xf>
    <xf numFmtId="0" fontId="12"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4"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3" fillId="0" borderId="0" xfId="0" applyFont="1" applyAlignment="1">
      <alignment wrapText="1"/>
    </xf>
    <xf numFmtId="0" fontId="13" fillId="0" borderId="0" xfId="0" applyFont="1" applyAlignment="1">
      <alignment wrapText="1"/>
    </xf>
    <xf numFmtId="0" fontId="1" fillId="0" borderId="0" xfId="0" applyFont="1" applyAlignment="1">
      <alignment horizontal="centerContinuous"/>
    </xf>
    <xf numFmtId="164" fontId="18" fillId="0" borderId="0" xfId="0" applyNumberFormat="1" applyFont="1"/>
    <xf numFmtId="0" fontId="19" fillId="0" borderId="0" xfId="0" applyFont="1"/>
    <xf numFmtId="0" fontId="7" fillId="0" borderId="0" xfId="0" applyFont="1"/>
    <xf numFmtId="164" fontId="20" fillId="0" borderId="0" xfId="0" applyNumberFormat="1" applyFont="1"/>
    <xf numFmtId="0" fontId="4" fillId="4" borderId="0" xfId="0" applyFont="1" applyFill="1" applyAlignment="1">
      <alignment horizontal="left" wrapText="1"/>
    </xf>
    <xf numFmtId="0" fontId="4" fillId="5" borderId="0" xfId="0" applyFont="1" applyFill="1" applyAlignment="1">
      <alignment horizontal="left" wrapText="1"/>
    </xf>
    <xf numFmtId="8" fontId="0" fillId="4" borderId="0" xfId="0" applyNumberFormat="1" applyFill="1" applyAlignment="1">
      <alignment horizontal="right"/>
    </xf>
    <xf numFmtId="0" fontId="22" fillId="0" borderId="2" xfId="0" applyFont="1" applyBorder="1" applyAlignment="1">
      <alignment horizontal="center" wrapText="1"/>
    </xf>
    <xf numFmtId="0" fontId="1" fillId="0" borderId="2" xfId="0" applyFont="1" applyBorder="1" applyAlignment="1">
      <alignment horizontal="center"/>
    </xf>
    <xf numFmtId="6" fontId="1" fillId="0" borderId="2" xfId="0" applyNumberFormat="1" applyFont="1" applyBorder="1" applyAlignment="1">
      <alignment horizontal="center"/>
    </xf>
    <xf numFmtId="8" fontId="1" fillId="0" borderId="2" xfId="0" applyNumberFormat="1" applyFont="1" applyBorder="1" applyAlignment="1">
      <alignment horizontal="center"/>
    </xf>
    <xf numFmtId="0" fontId="1" fillId="0" borderId="0" xfId="0" applyFont="1" applyAlignment="1">
      <alignment horizontal="center"/>
    </xf>
    <xf numFmtId="6" fontId="1" fillId="0" borderId="0" xfId="0" applyNumberFormat="1" applyFont="1" applyAlignment="1">
      <alignment horizontal="center"/>
    </xf>
    <xf numFmtId="8" fontId="1" fillId="0" borderId="0" xfId="0" applyNumberFormat="1" applyFont="1" applyAlignment="1">
      <alignment horizontal="center"/>
    </xf>
    <xf numFmtId="164" fontId="3" fillId="0" borderId="0" xfId="0" applyNumberFormat="1" applyFont="1" applyAlignment="1">
      <alignment horizontal="center"/>
    </xf>
    <xf numFmtId="0" fontId="4" fillId="6" borderId="0" xfId="0" applyFont="1" applyFill="1" applyAlignment="1">
      <alignment horizontal="left" wrapText="1"/>
    </xf>
    <xf numFmtId="8" fontId="4" fillId="6" borderId="0" xfId="0" applyNumberFormat="1" applyFont="1" applyFill="1" applyAlignment="1">
      <alignment horizontal="right"/>
    </xf>
    <xf numFmtId="8" fontId="0" fillId="4" borderId="0" xfId="0" applyNumberFormat="1" applyFill="1" applyAlignment="1">
      <alignment horizontal="center"/>
    </xf>
    <xf numFmtId="0" fontId="4" fillId="6" borderId="0" xfId="0" applyFont="1" applyFill="1" applyAlignment="1">
      <alignment horizontal="center" wrapText="1"/>
    </xf>
    <xf numFmtId="8" fontId="0" fillId="5" borderId="0" xfId="0" applyNumberFormat="1" applyFill="1" applyAlignment="1">
      <alignment horizontal="center"/>
    </xf>
    <xf numFmtId="8" fontId="4" fillId="6" borderId="0" xfId="0" applyNumberFormat="1" applyFont="1" applyFill="1" applyAlignment="1">
      <alignment horizontal="center"/>
    </xf>
    <xf numFmtId="8" fontId="0" fillId="5" borderId="0" xfId="0" applyNumberFormat="1" applyFill="1" applyAlignment="1">
      <alignment horizontal="right"/>
    </xf>
    <xf numFmtId="0" fontId="6" fillId="3" borderId="0" xfId="0" applyFont="1" applyFill="1" applyAlignment="1">
      <alignment horizontal="centerContinuous" vertical="center"/>
    </xf>
    <xf numFmtId="0" fontId="4" fillId="3" borderId="0" xfId="0" applyFont="1" applyFill="1" applyAlignment="1">
      <alignment horizontal="centerContinuous" vertical="center"/>
    </xf>
    <xf numFmtId="0" fontId="10" fillId="7" borderId="0" xfId="0" applyFont="1" applyFill="1"/>
    <xf numFmtId="0" fontId="11" fillId="7" borderId="0" xfId="0" applyFont="1" applyFill="1"/>
    <xf numFmtId="164" fontId="15" fillId="7" borderId="0" xfId="0" applyNumberFormat="1" applyFont="1" applyFill="1"/>
    <xf numFmtId="0" fontId="0" fillId="0" borderId="0" xfId="0" applyAlignment="1">
      <alignment vertical="center"/>
    </xf>
    <xf numFmtId="164" fontId="1" fillId="0" borderId="0" xfId="0" applyNumberFormat="1" applyFont="1" applyAlignment="1">
      <alignment horizontal="centerContinuous"/>
    </xf>
    <xf numFmtId="164" fontId="1" fillId="0" borderId="0" xfId="0" applyNumberFormat="1" applyFont="1" applyAlignment="1">
      <alignment horizontal="center"/>
    </xf>
    <xf numFmtId="0" fontId="0" fillId="2" borderId="0" xfId="0" applyFill="1"/>
    <xf numFmtId="0" fontId="0" fillId="0" borderId="0" xfId="0" applyAlignment="1">
      <alignment horizontal="centerContinuous"/>
    </xf>
    <xf numFmtId="0" fontId="0" fillId="0" borderId="1" xfId="0" applyBorder="1" applyAlignment="1">
      <alignment horizontal="center"/>
    </xf>
    <xf numFmtId="0" fontId="14" fillId="0" borderId="0" xfId="0" applyFont="1"/>
    <xf numFmtId="0" fontId="16" fillId="0" borderId="0" xfId="0" applyFont="1"/>
    <xf numFmtId="0" fontId="0" fillId="0" borderId="0" xfId="0" applyAlignment="1">
      <alignment horizontal="center" vertical="center" wrapText="1"/>
    </xf>
    <xf numFmtId="0" fontId="0" fillId="0" borderId="0" xfId="0" applyAlignment="1">
      <alignment horizontal="center" vertical="center"/>
    </xf>
    <xf numFmtId="0" fontId="1" fillId="0" borderId="2" xfId="0" applyFont="1" applyBorder="1"/>
    <xf numFmtId="0" fontId="1" fillId="0" borderId="3" xfId="0" applyFont="1" applyBorder="1"/>
    <xf numFmtId="0" fontId="0" fillId="0" borderId="4" xfId="0" applyBorder="1"/>
    <xf numFmtId="0" fontId="0" fillId="0" borderId="5" xfId="0" applyBorder="1"/>
    <xf numFmtId="0" fontId="23" fillId="0" borderId="0" xfId="0" applyFont="1" applyAlignment="1">
      <alignment vertical="center" wrapText="1"/>
    </xf>
    <xf numFmtId="0" fontId="0" fillId="0" borderId="0" xfId="0" applyAlignment="1">
      <alignment vertical="center" wrapText="1"/>
    </xf>
    <xf numFmtId="0" fontId="21" fillId="0" borderId="0" xfId="0" applyFont="1" applyAlignment="1">
      <alignment horizontal="center"/>
    </xf>
    <xf numFmtId="0" fontId="0" fillId="0" borderId="0" xfId="0" applyAlignment="1">
      <alignment horizontal="center"/>
    </xf>
    <xf numFmtId="0" fontId="21" fillId="0" borderId="1" xfId="0" applyFont="1" applyBorder="1" applyAlignment="1">
      <alignment horizontal="center"/>
    </xf>
    <xf numFmtId="0" fontId="22" fillId="0" borderId="2" xfId="0" applyFont="1" applyBorder="1"/>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7" customWidth="1"/>
  </cols>
  <sheetData>
    <row r="1" spans="1:2" ht="18.75" x14ac:dyDescent="0.3">
      <c r="A1" s="14" t="s">
        <v>0</v>
      </c>
      <c r="B1" s="15"/>
    </row>
    <row r="2" spans="1:2" ht="15.75" x14ac:dyDescent="0.25">
      <c r="A2" s="13" t="s">
        <v>1</v>
      </c>
      <c r="B2" s="15"/>
    </row>
    <row r="3" spans="1:2" ht="15.75" x14ac:dyDescent="0.25">
      <c r="A3" s="13"/>
      <c r="B3" s="16" t="s">
        <v>2</v>
      </c>
    </row>
    <row r="4" spans="1:2" ht="31.5" x14ac:dyDescent="0.25">
      <c r="A4" s="13"/>
      <c r="B4" s="15" t="s">
        <v>3</v>
      </c>
    </row>
    <row r="5" spans="1:2" ht="31.5" x14ac:dyDescent="0.25">
      <c r="A5" s="13"/>
      <c r="B5" s="15" t="s">
        <v>4</v>
      </c>
    </row>
    <row r="6" spans="1:2" ht="31.5" x14ac:dyDescent="0.25">
      <c r="A6" s="13"/>
      <c r="B6" s="15" t="s">
        <v>5</v>
      </c>
    </row>
    <row r="7" spans="1:2" ht="15.75" x14ac:dyDescent="0.25">
      <c r="A7" s="13"/>
      <c r="B7" s="15" t="s">
        <v>6</v>
      </c>
    </row>
    <row r="8" spans="1:2" ht="31.5" x14ac:dyDescent="0.25">
      <c r="A8" s="13"/>
      <c r="B8" s="15" t="s">
        <v>7</v>
      </c>
    </row>
    <row r="9" spans="1:2" ht="63" x14ac:dyDescent="0.25">
      <c r="A9" s="13"/>
      <c r="B9" s="15" t="s">
        <v>8</v>
      </c>
    </row>
    <row r="10" spans="1:2" ht="15.75" x14ac:dyDescent="0.25">
      <c r="A10" s="13"/>
      <c r="B10" s="15"/>
    </row>
    <row r="11" spans="1:2" ht="15.75" x14ac:dyDescent="0.25">
      <c r="A11" s="13"/>
      <c r="B11" s="16" t="s">
        <v>9</v>
      </c>
    </row>
    <row r="12" spans="1:2" ht="84.95" customHeight="1" x14ac:dyDescent="0.25">
      <c r="A12" s="13"/>
      <c r="B12" s="15"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5B400-677D-4759-B3E0-B2DC27DAAA36}">
  <sheetPr>
    <pageSetUpPr fitToPage="1"/>
  </sheetPr>
  <dimension ref="A1:C75"/>
  <sheetViews>
    <sheetView zoomScaleNormal="100" workbookViewId="0">
      <selection activeCell="A4" sqref="A4"/>
    </sheetView>
  </sheetViews>
  <sheetFormatPr defaultColWidth="12.7109375" defaultRowHeight="24.95" customHeight="1" x14ac:dyDescent="0.25"/>
  <cols>
    <col min="1" max="1" width="103.7109375" customWidth="1"/>
    <col min="2" max="2" width="10.140625" bestFit="1" customWidth="1"/>
    <col min="3" max="3" width="19.85546875" customWidth="1"/>
    <col min="4" max="4" width="25.140625" customWidth="1"/>
  </cols>
  <sheetData>
    <row r="1" spans="1:3" ht="90" customHeight="1" x14ac:dyDescent="0.25">
      <c r="A1" s="53" t="e" vm="1">
        <v>#VALUE!</v>
      </c>
      <c r="B1" s="53"/>
      <c r="C1" s="53"/>
    </row>
    <row r="2" spans="1:3" ht="26.1" customHeight="1" x14ac:dyDescent="0.4">
      <c r="A2" s="9" t="s">
        <v>11</v>
      </c>
      <c r="B2" s="9"/>
      <c r="C2" s="9"/>
    </row>
    <row r="3" spans="1:3" ht="24.95" customHeight="1" x14ac:dyDescent="0.4">
      <c r="A3" s="9" t="s">
        <v>100</v>
      </c>
      <c r="B3" s="9"/>
      <c r="C3" s="9"/>
    </row>
    <row r="4" spans="1:3" ht="24.95" customHeight="1" x14ac:dyDescent="0.4">
      <c r="A4" s="10" t="s">
        <v>31</v>
      </c>
      <c r="B4" s="10"/>
      <c r="C4" s="10"/>
    </row>
    <row r="5" spans="1:3" ht="18.75" customHeight="1" x14ac:dyDescent="0.25">
      <c r="A5" s="44" t="s">
        <v>12</v>
      </c>
      <c r="B5" s="43"/>
      <c r="C5" s="43"/>
    </row>
    <row r="6" spans="1:3" ht="18.75" customHeight="1" x14ac:dyDescent="0.25">
      <c r="A6" s="52" t="s">
        <v>13</v>
      </c>
      <c r="B6" s="52"/>
      <c r="C6" s="52"/>
    </row>
    <row r="7" spans="1:3" ht="18.95" customHeight="1" x14ac:dyDescent="0.3">
      <c r="A7" s="1" t="s">
        <v>14</v>
      </c>
      <c r="B7" s="1"/>
      <c r="C7" s="3" t="s">
        <v>15</v>
      </c>
    </row>
    <row r="8" spans="1:3" ht="12" customHeight="1" x14ac:dyDescent="0.25">
      <c r="A8" s="13"/>
      <c r="B8" s="4"/>
      <c r="C8" s="49"/>
    </row>
    <row r="9" spans="1:3" ht="15" customHeight="1" x14ac:dyDescent="0.25">
      <c r="A9" s="13" t="s">
        <v>16</v>
      </c>
      <c r="B9" s="4">
        <v>1446</v>
      </c>
      <c r="C9" s="49" t="s">
        <v>17</v>
      </c>
    </row>
    <row r="10" spans="1:3" ht="15" customHeight="1" x14ac:dyDescent="0.25">
      <c r="A10" s="13" t="s">
        <v>18</v>
      </c>
      <c r="B10" s="4">
        <v>10</v>
      </c>
      <c r="C10" s="49" t="s">
        <v>17</v>
      </c>
    </row>
    <row r="11" spans="1:3" ht="15" customHeight="1" x14ac:dyDescent="0.25">
      <c r="A11" s="13" t="s">
        <v>19</v>
      </c>
      <c r="B11" s="4">
        <v>85</v>
      </c>
      <c r="C11" s="49" t="s">
        <v>17</v>
      </c>
    </row>
    <row r="12" spans="1:3" ht="12" customHeight="1" x14ac:dyDescent="0.25">
      <c r="A12" s="13"/>
      <c r="B12" s="4"/>
      <c r="C12" s="49"/>
    </row>
    <row r="13" spans="1:3" ht="15" customHeight="1" x14ac:dyDescent="0.25">
      <c r="A13" s="23" t="s">
        <v>20</v>
      </c>
      <c r="B13" s="4"/>
      <c r="C13" s="49"/>
    </row>
    <row r="14" spans="1:3" ht="15" customHeight="1" x14ac:dyDescent="0.25">
      <c r="A14" s="18" t="s">
        <v>128</v>
      </c>
      <c r="B14" s="4">
        <v>83</v>
      </c>
      <c r="C14" s="11" t="s">
        <v>21</v>
      </c>
    </row>
    <row r="15" spans="1:3" ht="15" customHeight="1" x14ac:dyDescent="0.25">
      <c r="A15" s="2" t="s">
        <v>129</v>
      </c>
      <c r="B15" s="4">
        <v>108</v>
      </c>
      <c r="C15" s="11" t="s">
        <v>21</v>
      </c>
    </row>
    <row r="16" spans="1:3" ht="12" customHeight="1" x14ac:dyDescent="0.25">
      <c r="A16" s="2"/>
      <c r="B16" s="4"/>
      <c r="C16" s="11"/>
    </row>
    <row r="17" spans="1:3" ht="15" customHeight="1" x14ac:dyDescent="0.25">
      <c r="A17" s="2" t="s">
        <v>32</v>
      </c>
      <c r="B17" s="4">
        <v>524.61</v>
      </c>
      <c r="C17" s="11" t="s">
        <v>21</v>
      </c>
    </row>
    <row r="18" spans="1:3" ht="15" customHeight="1" x14ac:dyDescent="0.25">
      <c r="A18" s="2" t="s">
        <v>33</v>
      </c>
      <c r="B18" s="4"/>
      <c r="C18" s="11"/>
    </row>
    <row r="19" spans="1:3" ht="15" customHeight="1" x14ac:dyDescent="0.25">
      <c r="A19" s="2" t="s">
        <v>34</v>
      </c>
      <c r="B19" s="4"/>
      <c r="C19" s="11"/>
    </row>
    <row r="20" spans="1:3" ht="15.75" x14ac:dyDescent="0.25">
      <c r="A20" s="2" t="s">
        <v>35</v>
      </c>
      <c r="B20" s="4"/>
      <c r="C20" s="11"/>
    </row>
    <row r="21" spans="1:3" ht="12" customHeight="1" x14ac:dyDescent="0.25">
      <c r="A21" s="2"/>
      <c r="B21" s="4"/>
      <c r="C21" s="11"/>
    </row>
    <row r="22" spans="1:3" ht="12" customHeight="1" x14ac:dyDescent="0.25">
      <c r="A22" s="23" t="s">
        <v>22</v>
      </c>
      <c r="B22" s="4">
        <f>SUM(B9:B17)</f>
        <v>2256.61</v>
      </c>
      <c r="C22" s="7"/>
    </row>
    <row r="23" spans="1:3" ht="12" customHeight="1" x14ac:dyDescent="0.25">
      <c r="A23" s="23"/>
      <c r="B23" s="4"/>
      <c r="C23" s="7"/>
    </row>
    <row r="24" spans="1:3" ht="18.75" x14ac:dyDescent="0.3">
      <c r="A24" s="1" t="s">
        <v>23</v>
      </c>
      <c r="B24" s="51"/>
      <c r="C24" s="3" t="s">
        <v>15</v>
      </c>
    </row>
    <row r="25" spans="1:3" ht="12" customHeight="1" x14ac:dyDescent="0.25">
      <c r="A25" s="2"/>
      <c r="B25" s="5"/>
      <c r="C25" s="20"/>
    </row>
    <row r="26" spans="1:3" ht="15" customHeight="1" x14ac:dyDescent="0.25">
      <c r="A26" s="2" t="s">
        <v>16</v>
      </c>
      <c r="B26" s="5">
        <v>1446</v>
      </c>
      <c r="C26" s="20" t="s">
        <v>17</v>
      </c>
    </row>
    <row r="27" spans="1:3" ht="15" customHeight="1" x14ac:dyDescent="0.25">
      <c r="A27" s="2" t="s">
        <v>18</v>
      </c>
      <c r="B27" s="5">
        <v>10</v>
      </c>
      <c r="C27" s="8" t="s">
        <v>17</v>
      </c>
    </row>
    <row r="28" spans="1:3" ht="15" customHeight="1" x14ac:dyDescent="0.25">
      <c r="A28" s="2" t="s">
        <v>19</v>
      </c>
      <c r="B28" s="5">
        <v>85</v>
      </c>
      <c r="C28" s="8" t="s">
        <v>17</v>
      </c>
    </row>
    <row r="29" spans="1:3" ht="12" customHeight="1" x14ac:dyDescent="0.25">
      <c r="A29" s="2"/>
      <c r="B29" s="5"/>
      <c r="C29" s="8"/>
    </row>
    <row r="30" spans="1:3" ht="15" customHeight="1" x14ac:dyDescent="0.25">
      <c r="A30" s="6" t="s">
        <v>20</v>
      </c>
      <c r="B30" s="5"/>
      <c r="C30" s="8"/>
    </row>
    <row r="31" spans="1:3" ht="15" customHeight="1" x14ac:dyDescent="0.25">
      <c r="A31" s="2" t="s">
        <v>106</v>
      </c>
      <c r="B31" s="5">
        <v>170</v>
      </c>
      <c r="C31" s="11" t="s">
        <v>21</v>
      </c>
    </row>
    <row r="32" spans="1:3" ht="12" customHeight="1" x14ac:dyDescent="0.25">
      <c r="A32" s="2"/>
      <c r="B32" s="5"/>
      <c r="C32" s="11"/>
    </row>
    <row r="33" spans="1:3" ht="15" customHeight="1" x14ac:dyDescent="0.25">
      <c r="A33" s="6" t="s">
        <v>24</v>
      </c>
      <c r="B33" s="5">
        <f>SUM(B26:B31)</f>
        <v>1711</v>
      </c>
      <c r="C33" s="2"/>
    </row>
    <row r="34" spans="1:3" ht="12" customHeight="1" x14ac:dyDescent="0.25">
      <c r="A34" s="6"/>
      <c r="B34" s="5"/>
      <c r="C34" s="2"/>
    </row>
    <row r="35" spans="1:3" ht="18.75" x14ac:dyDescent="0.3">
      <c r="A35" s="1" t="s">
        <v>25</v>
      </c>
      <c r="B35" s="1"/>
      <c r="C35" s="3" t="s">
        <v>15</v>
      </c>
    </row>
    <row r="36" spans="1:3" ht="15" customHeight="1" x14ac:dyDescent="0.25">
      <c r="A36" s="2"/>
      <c r="B36" s="5"/>
      <c r="C36" s="20"/>
    </row>
    <row r="37" spans="1:3" ht="15" customHeight="1" x14ac:dyDescent="0.25">
      <c r="A37" s="2" t="s">
        <v>16</v>
      </c>
      <c r="B37" s="5">
        <v>1446</v>
      </c>
      <c r="C37" s="20" t="s">
        <v>17</v>
      </c>
    </row>
    <row r="38" spans="1:3" ht="15" customHeight="1" x14ac:dyDescent="0.25">
      <c r="A38" s="2" t="s">
        <v>18</v>
      </c>
      <c r="B38" s="5">
        <v>10</v>
      </c>
      <c r="C38" s="20" t="s">
        <v>17</v>
      </c>
    </row>
    <row r="39" spans="1:3" ht="15" customHeight="1" x14ac:dyDescent="0.25">
      <c r="A39" s="2" t="s">
        <v>19</v>
      </c>
      <c r="B39" s="5">
        <v>85</v>
      </c>
      <c r="C39" s="20" t="s">
        <v>17</v>
      </c>
    </row>
    <row r="40" spans="1:3" ht="12" customHeight="1" x14ac:dyDescent="0.25">
      <c r="A40" s="2"/>
      <c r="B40" s="5"/>
      <c r="C40" s="20"/>
    </row>
    <row r="41" spans="1:3" ht="15" customHeight="1" x14ac:dyDescent="0.25">
      <c r="A41" s="6" t="s">
        <v>26</v>
      </c>
      <c r="B41" s="5">
        <f>SUM(B37:B39)</f>
        <v>1541</v>
      </c>
      <c r="C41" s="2"/>
    </row>
    <row r="42" spans="1:3" ht="12" customHeight="1" x14ac:dyDescent="0.25">
      <c r="A42" s="6"/>
      <c r="B42" s="5"/>
      <c r="C42" s="2"/>
    </row>
    <row r="43" spans="1:3" ht="18.75" x14ac:dyDescent="0.3">
      <c r="A43" s="1" t="s">
        <v>27</v>
      </c>
      <c r="B43" s="1"/>
      <c r="C43" s="3" t="s">
        <v>15</v>
      </c>
    </row>
    <row r="44" spans="1:3" ht="11.25" customHeight="1" x14ac:dyDescent="0.25">
      <c r="A44" s="2"/>
      <c r="B44" s="5"/>
      <c r="C44" s="20"/>
    </row>
    <row r="45" spans="1:3" ht="15" customHeight="1" x14ac:dyDescent="0.25">
      <c r="A45" s="2" t="s">
        <v>16</v>
      </c>
      <c r="B45" s="5">
        <v>1446</v>
      </c>
      <c r="C45" s="20" t="s">
        <v>17</v>
      </c>
    </row>
    <row r="46" spans="1:3" ht="15" customHeight="1" x14ac:dyDescent="0.25">
      <c r="A46" s="2" t="s">
        <v>18</v>
      </c>
      <c r="B46" s="5">
        <v>10</v>
      </c>
      <c r="C46" s="20" t="s">
        <v>17</v>
      </c>
    </row>
    <row r="47" spans="1:3" ht="15" customHeight="1" x14ac:dyDescent="0.25">
      <c r="A47" s="2" t="s">
        <v>19</v>
      </c>
      <c r="B47" s="5">
        <v>85</v>
      </c>
      <c r="C47" s="20" t="s">
        <v>17</v>
      </c>
    </row>
    <row r="48" spans="1:3" ht="12" customHeight="1" x14ac:dyDescent="0.25">
      <c r="A48" s="2"/>
      <c r="B48" s="5"/>
      <c r="C48" s="20"/>
    </row>
    <row r="49" spans="1:3" ht="15" customHeight="1" x14ac:dyDescent="0.25">
      <c r="A49" s="6" t="s">
        <v>20</v>
      </c>
      <c r="B49" s="5"/>
      <c r="C49" s="20"/>
    </row>
    <row r="50" spans="1:3" ht="14.25" customHeight="1" x14ac:dyDescent="0.25">
      <c r="A50" s="2" t="s">
        <v>130</v>
      </c>
      <c r="B50" s="5">
        <v>138</v>
      </c>
      <c r="C50" s="11" t="s">
        <v>21</v>
      </c>
    </row>
    <row r="51" spans="1:3" ht="12" customHeight="1" x14ac:dyDescent="0.25">
      <c r="A51" s="2"/>
      <c r="B51" s="5"/>
      <c r="C51" s="11"/>
    </row>
    <row r="52" spans="1:3" ht="15" customHeight="1" x14ac:dyDescent="0.25">
      <c r="A52" s="2" t="s">
        <v>124</v>
      </c>
      <c r="B52" s="5">
        <v>465.34</v>
      </c>
      <c r="C52" s="11" t="s">
        <v>21</v>
      </c>
    </row>
    <row r="53" spans="1:3" ht="15" customHeight="1" x14ac:dyDescent="0.25">
      <c r="A53" s="2" t="s">
        <v>125</v>
      </c>
      <c r="B53" s="5"/>
      <c r="C53" s="20"/>
    </row>
    <row r="54" spans="1:3" ht="12" customHeight="1" x14ac:dyDescent="0.25">
      <c r="A54" s="2"/>
      <c r="B54" s="5"/>
      <c r="C54" s="20"/>
    </row>
    <row r="55" spans="1:3" ht="15" customHeight="1" x14ac:dyDescent="0.25">
      <c r="A55" s="6" t="s">
        <v>28</v>
      </c>
      <c r="B55" s="5">
        <f>SUM(B45:B52)</f>
        <v>2144.34</v>
      </c>
      <c r="C55" s="2"/>
    </row>
    <row r="56" spans="1:3" ht="12" customHeight="1" x14ac:dyDescent="0.25">
      <c r="A56" s="6"/>
      <c r="B56" s="5"/>
      <c r="C56" s="2"/>
    </row>
    <row r="57" spans="1:3" ht="18.75" customHeight="1" x14ac:dyDescent="0.3">
      <c r="A57" s="1" t="s">
        <v>36</v>
      </c>
      <c r="B57" s="1"/>
      <c r="C57" s="3" t="s">
        <v>15</v>
      </c>
    </row>
    <row r="58" spans="1:3" ht="11.25" customHeight="1" x14ac:dyDescent="0.25">
      <c r="A58" s="2"/>
      <c r="B58" s="5"/>
      <c r="C58" s="20"/>
    </row>
    <row r="59" spans="1:3" ht="15" customHeight="1" x14ac:dyDescent="0.25">
      <c r="A59" s="2" t="s">
        <v>16</v>
      </c>
      <c r="B59" s="5">
        <v>1446</v>
      </c>
      <c r="C59" s="20" t="s">
        <v>17</v>
      </c>
    </row>
    <row r="60" spans="1:3" ht="15" customHeight="1" x14ac:dyDescent="0.25">
      <c r="A60" s="2" t="s">
        <v>18</v>
      </c>
      <c r="B60" s="5">
        <v>10</v>
      </c>
      <c r="C60" s="20" t="s">
        <v>17</v>
      </c>
    </row>
    <row r="61" spans="1:3" ht="15" customHeight="1" x14ac:dyDescent="0.25">
      <c r="A61" s="2" t="s">
        <v>19</v>
      </c>
      <c r="B61" s="5">
        <v>85</v>
      </c>
      <c r="C61" s="20" t="s">
        <v>17</v>
      </c>
    </row>
    <row r="62" spans="1:3" ht="12" customHeight="1" x14ac:dyDescent="0.25">
      <c r="A62" s="2"/>
      <c r="B62" s="5"/>
      <c r="C62" s="20"/>
    </row>
    <row r="63" spans="1:3" ht="15" customHeight="1" x14ac:dyDescent="0.25">
      <c r="A63" s="6" t="s">
        <v>20</v>
      </c>
      <c r="B63" s="5"/>
      <c r="C63" s="20"/>
    </row>
    <row r="64" spans="1:3" ht="15" customHeight="1" x14ac:dyDescent="0.25">
      <c r="A64" s="2" t="s">
        <v>107</v>
      </c>
      <c r="B64" s="5">
        <v>22</v>
      </c>
      <c r="C64" s="11" t="s">
        <v>21</v>
      </c>
    </row>
    <row r="65" spans="1:3" ht="15" customHeight="1" x14ac:dyDescent="0.25">
      <c r="A65" s="2" t="s">
        <v>132</v>
      </c>
      <c r="B65" s="5">
        <v>294</v>
      </c>
      <c r="C65" s="11" t="s">
        <v>21</v>
      </c>
    </row>
    <row r="66" spans="1:3" ht="12" customHeight="1" x14ac:dyDescent="0.25">
      <c r="A66" s="2"/>
      <c r="B66" s="5"/>
      <c r="C66" s="11"/>
    </row>
    <row r="67" spans="1:3" ht="15" customHeight="1" x14ac:dyDescent="0.25">
      <c r="A67" s="2" t="s">
        <v>126</v>
      </c>
      <c r="B67" s="5">
        <v>739.72</v>
      </c>
      <c r="C67" s="11" t="s">
        <v>21</v>
      </c>
    </row>
    <row r="68" spans="1:3" ht="12" customHeight="1" x14ac:dyDescent="0.25">
      <c r="A68" s="2"/>
      <c r="B68" s="5"/>
      <c r="C68" s="11"/>
    </row>
    <row r="69" spans="1:3" ht="15" customHeight="1" x14ac:dyDescent="0.25">
      <c r="A69" s="6" t="s">
        <v>37</v>
      </c>
      <c r="B69" s="5">
        <f>SUM(B59:B67)</f>
        <v>2596.7200000000003</v>
      </c>
      <c r="C69" s="2"/>
    </row>
    <row r="70" spans="1:3" ht="12" customHeight="1" x14ac:dyDescent="0.25">
      <c r="A70" s="6"/>
      <c r="B70" s="5"/>
      <c r="C70" s="2"/>
    </row>
    <row r="71" spans="1:3" ht="18.75" customHeight="1" x14ac:dyDescent="0.3">
      <c r="A71" s="1"/>
      <c r="B71" s="1"/>
      <c r="C71" s="3"/>
    </row>
    <row r="72" spans="1:3" ht="15" customHeight="1" x14ac:dyDescent="0.3">
      <c r="A72" s="45" t="s">
        <v>38</v>
      </c>
      <c r="B72" s="45"/>
      <c r="C72" s="47">
        <f>B22</f>
        <v>2256.61</v>
      </c>
    </row>
    <row r="73" spans="1:3" ht="15" customHeight="1" x14ac:dyDescent="0.3">
      <c r="A73" s="45" t="s">
        <v>39</v>
      </c>
      <c r="B73" s="45"/>
      <c r="C73" s="47">
        <f>B22+B33+B41</f>
        <v>5508.6100000000006</v>
      </c>
    </row>
    <row r="74" spans="1:3" ht="15" customHeight="1" x14ac:dyDescent="0.3">
      <c r="A74" s="45" t="s">
        <v>127</v>
      </c>
      <c r="B74" s="45"/>
      <c r="C74" s="47">
        <f>B22+B33+B41+B55+B69</f>
        <v>10249.670000000002</v>
      </c>
    </row>
    <row r="75" spans="1:3" ht="15.75" x14ac:dyDescent="0.25">
      <c r="A75" s="19" t="s">
        <v>29</v>
      </c>
      <c r="C75" s="12"/>
    </row>
  </sheetData>
  <mergeCells count="1">
    <mergeCell ref="A1:C1"/>
  </mergeCells>
  <printOptions horizontalCentered="1"/>
  <pageMargins left="0.7" right="0.7" top="0.75" bottom="0.75" header="0.3" footer="0.3"/>
  <pageSetup scale="67" fitToHeight="0" orientation="portrait" r:id="rId1"/>
  <headerFooter scaleWithDoc="0"/>
  <rowBreaks count="1" manualBreakCount="1">
    <brk id="56"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A53D3-94B7-493C-B679-79CEE7841E86}">
  <sheetPr>
    <pageSetUpPr fitToPage="1"/>
  </sheetPr>
  <dimension ref="A1:C78"/>
  <sheetViews>
    <sheetView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53" t="e" vm="1">
        <v>#VALUE!</v>
      </c>
      <c r="B1" s="53"/>
      <c r="C1" s="53"/>
    </row>
    <row r="2" spans="1:3" ht="26.1" customHeight="1" x14ac:dyDescent="0.4">
      <c r="A2" s="9" t="s">
        <v>11</v>
      </c>
      <c r="B2" s="9"/>
      <c r="C2" s="9"/>
    </row>
    <row r="3" spans="1:3" ht="24.95" customHeight="1" x14ac:dyDescent="0.4">
      <c r="A3" s="9" t="s">
        <v>100</v>
      </c>
      <c r="B3" s="9"/>
      <c r="C3" s="9"/>
    </row>
    <row r="4" spans="1:3" ht="24.95" customHeight="1" x14ac:dyDescent="0.4">
      <c r="A4" s="10" t="s">
        <v>46</v>
      </c>
      <c r="B4" s="10"/>
      <c r="C4" s="10"/>
    </row>
    <row r="5" spans="1:3" ht="18.75" customHeight="1" x14ac:dyDescent="0.25">
      <c r="A5" s="44" t="s">
        <v>12</v>
      </c>
      <c r="B5" s="44"/>
      <c r="C5" s="44"/>
    </row>
    <row r="6" spans="1:3" ht="18.75" customHeight="1" x14ac:dyDescent="0.25">
      <c r="A6" s="52" t="s">
        <v>13</v>
      </c>
      <c r="B6" s="52"/>
      <c r="C6" s="52"/>
    </row>
    <row r="7" spans="1:3" ht="18.95" customHeight="1" x14ac:dyDescent="0.3">
      <c r="A7" s="1" t="s">
        <v>14</v>
      </c>
      <c r="B7" s="3" t="s">
        <v>102</v>
      </c>
      <c r="C7" s="3" t="s">
        <v>15</v>
      </c>
    </row>
    <row r="8" spans="1:3" ht="12" customHeight="1" x14ac:dyDescent="0.25">
      <c r="A8" s="13"/>
      <c r="B8" s="4"/>
      <c r="C8" s="49"/>
    </row>
    <row r="9" spans="1:3" ht="15" customHeight="1" x14ac:dyDescent="0.25">
      <c r="A9" s="13" t="s">
        <v>16</v>
      </c>
      <c r="B9" s="4">
        <v>1446</v>
      </c>
      <c r="C9" s="49" t="s">
        <v>17</v>
      </c>
    </row>
    <row r="10" spans="1:3" ht="15" customHeight="1" x14ac:dyDescent="0.25">
      <c r="A10" s="13" t="s">
        <v>18</v>
      </c>
      <c r="B10" s="4">
        <v>10</v>
      </c>
      <c r="C10" s="49" t="s">
        <v>17</v>
      </c>
    </row>
    <row r="11" spans="1:3" ht="15" customHeight="1" x14ac:dyDescent="0.25">
      <c r="A11" s="13" t="s">
        <v>19</v>
      </c>
      <c r="B11" s="4">
        <v>85</v>
      </c>
      <c r="C11" s="49" t="s">
        <v>17</v>
      </c>
    </row>
    <row r="12" spans="1:3" ht="15" customHeight="1" x14ac:dyDescent="0.25">
      <c r="A12" s="13" t="s">
        <v>40</v>
      </c>
      <c r="B12" s="4">
        <v>20</v>
      </c>
      <c r="C12" s="49" t="s">
        <v>17</v>
      </c>
    </row>
    <row r="13" spans="1:3" ht="12" customHeight="1" x14ac:dyDescent="0.25">
      <c r="A13" s="13"/>
      <c r="B13" s="4"/>
      <c r="C13" s="49"/>
    </row>
    <row r="14" spans="1:3" ht="15" customHeight="1" x14ac:dyDescent="0.25">
      <c r="A14" s="23" t="s">
        <v>45</v>
      </c>
      <c r="B14" s="4"/>
      <c r="C14" s="49"/>
    </row>
    <row r="15" spans="1:3" ht="15" customHeight="1" x14ac:dyDescent="0.25">
      <c r="A15" s="13" t="s">
        <v>116</v>
      </c>
      <c r="B15" s="4">
        <v>177</v>
      </c>
      <c r="C15" s="11" t="s">
        <v>21</v>
      </c>
    </row>
    <row r="16" spans="1:3" ht="15" customHeight="1" x14ac:dyDescent="0.25">
      <c r="A16" s="13" t="s">
        <v>117</v>
      </c>
      <c r="B16" s="4">
        <v>153</v>
      </c>
      <c r="C16" s="11" t="s">
        <v>21</v>
      </c>
    </row>
    <row r="17" spans="1:3" ht="15" customHeight="1" x14ac:dyDescent="0.25">
      <c r="A17" s="13" t="s">
        <v>118</v>
      </c>
      <c r="B17" s="4">
        <v>52</v>
      </c>
      <c r="C17" s="11" t="s">
        <v>21</v>
      </c>
    </row>
    <row r="18" spans="1:3" ht="15" customHeight="1" x14ac:dyDescent="0.25">
      <c r="A18" s="13" t="s">
        <v>71</v>
      </c>
      <c r="B18" s="4">
        <v>14</v>
      </c>
      <c r="C18" s="11" t="s">
        <v>21</v>
      </c>
    </row>
    <row r="19" spans="1:3" ht="15" customHeight="1" x14ac:dyDescent="0.25">
      <c r="A19" s="13" t="s">
        <v>47</v>
      </c>
      <c r="B19" s="4">
        <v>39.5</v>
      </c>
      <c r="C19" s="11" t="s">
        <v>21</v>
      </c>
    </row>
    <row r="20" spans="1:3" ht="15" customHeight="1" x14ac:dyDescent="0.25">
      <c r="A20" s="13" t="s">
        <v>48</v>
      </c>
      <c r="B20" s="4">
        <v>106</v>
      </c>
      <c r="C20" s="11" t="s">
        <v>21</v>
      </c>
    </row>
    <row r="21" spans="1:3" ht="12" customHeight="1" x14ac:dyDescent="0.25">
      <c r="A21" s="13"/>
      <c r="B21" s="4"/>
      <c r="C21" s="11"/>
    </row>
    <row r="22" spans="1:3" ht="15" customHeight="1" x14ac:dyDescent="0.25">
      <c r="A22" s="13" t="s">
        <v>49</v>
      </c>
      <c r="B22" s="21">
        <v>165.35</v>
      </c>
      <c r="C22" s="11" t="s">
        <v>21</v>
      </c>
    </row>
    <row r="23" spans="1:3" ht="12" customHeight="1" x14ac:dyDescent="0.25">
      <c r="A23" s="2"/>
      <c r="B23" s="4"/>
      <c r="C23" s="11"/>
    </row>
    <row r="24" spans="1:3" ht="15" customHeight="1" x14ac:dyDescent="0.25">
      <c r="A24" s="2" t="s">
        <v>138</v>
      </c>
      <c r="B24" s="21">
        <v>181.77</v>
      </c>
      <c r="C24" s="11" t="s">
        <v>21</v>
      </c>
    </row>
    <row r="25" spans="1:3" ht="15" customHeight="1" x14ac:dyDescent="0.25">
      <c r="A25" s="2" t="s">
        <v>50</v>
      </c>
      <c r="B25" s="21"/>
      <c r="C25" s="35"/>
    </row>
    <row r="26" spans="1:3" ht="15" customHeight="1" x14ac:dyDescent="0.25">
      <c r="A26" s="2"/>
      <c r="B26" s="4"/>
      <c r="C26" s="11"/>
    </row>
    <row r="27" spans="1:3" ht="15" customHeight="1" x14ac:dyDescent="0.25">
      <c r="A27" s="2" t="s">
        <v>133</v>
      </c>
      <c r="B27" s="21">
        <v>224.48</v>
      </c>
      <c r="C27" s="11" t="s">
        <v>21</v>
      </c>
    </row>
    <row r="28" spans="1:3" ht="15" customHeight="1" x14ac:dyDescent="0.25">
      <c r="A28" s="2" t="s">
        <v>51</v>
      </c>
      <c r="B28" s="21"/>
      <c r="C28" s="11"/>
    </row>
    <row r="29" spans="1:3" ht="15" customHeight="1" x14ac:dyDescent="0.25">
      <c r="A29" s="2" t="s">
        <v>52</v>
      </c>
      <c r="B29" s="4"/>
      <c r="C29" s="11"/>
    </row>
    <row r="30" spans="1:3" ht="12" customHeight="1" x14ac:dyDescent="0.25">
      <c r="A30" s="22"/>
      <c r="B30" s="4"/>
      <c r="C30" s="11"/>
    </row>
    <row r="31" spans="1:3" ht="15" customHeight="1" x14ac:dyDescent="0.25">
      <c r="A31" s="23" t="s">
        <v>22</v>
      </c>
      <c r="B31" s="4">
        <f>SUM(B9:B27)</f>
        <v>2674.1</v>
      </c>
      <c r="C31" s="7"/>
    </row>
    <row r="32" spans="1:3" ht="12" customHeight="1" x14ac:dyDescent="0.25">
      <c r="A32" s="23"/>
      <c r="B32" s="4"/>
      <c r="C32" s="7"/>
    </row>
    <row r="33" spans="1:3" ht="18.95" customHeight="1" x14ac:dyDescent="0.3">
      <c r="A33" s="1" t="s">
        <v>23</v>
      </c>
      <c r="B33" s="3" t="s">
        <v>102</v>
      </c>
      <c r="C33" s="3" t="s">
        <v>15</v>
      </c>
    </row>
    <row r="34" spans="1:3" ht="12" customHeight="1" x14ac:dyDescent="0.25">
      <c r="A34" s="2"/>
      <c r="B34" s="5"/>
      <c r="C34" s="20"/>
    </row>
    <row r="35" spans="1:3" ht="15" customHeight="1" x14ac:dyDescent="0.25">
      <c r="A35" s="2" t="s">
        <v>16</v>
      </c>
      <c r="B35" s="5">
        <v>1446</v>
      </c>
      <c r="C35" s="20" t="s">
        <v>17</v>
      </c>
    </row>
    <row r="36" spans="1:3" ht="15" customHeight="1" x14ac:dyDescent="0.25">
      <c r="A36" s="2" t="s">
        <v>18</v>
      </c>
      <c r="B36" s="5">
        <v>10</v>
      </c>
      <c r="C36" s="8" t="s">
        <v>17</v>
      </c>
    </row>
    <row r="37" spans="1:3" ht="15" customHeight="1" x14ac:dyDescent="0.25">
      <c r="A37" s="2" t="s">
        <v>19</v>
      </c>
      <c r="B37" s="5">
        <v>85</v>
      </c>
      <c r="C37" s="8" t="s">
        <v>17</v>
      </c>
    </row>
    <row r="38" spans="1:3" ht="12" customHeight="1" x14ac:dyDescent="0.25">
      <c r="A38" s="2"/>
      <c r="B38" s="5"/>
      <c r="C38" s="8"/>
    </row>
    <row r="39" spans="1:3" ht="15" customHeight="1" x14ac:dyDescent="0.25">
      <c r="A39" s="6" t="s">
        <v>20</v>
      </c>
      <c r="B39" s="5"/>
      <c r="C39" s="8"/>
    </row>
    <row r="40" spans="1:3" ht="15" customHeight="1" x14ac:dyDescent="0.25">
      <c r="A40" s="2" t="s">
        <v>119</v>
      </c>
      <c r="B40" s="5">
        <v>64</v>
      </c>
      <c r="C40" s="8" t="s">
        <v>21</v>
      </c>
    </row>
    <row r="41" spans="1:3" ht="14.25" customHeight="1" x14ac:dyDescent="0.25">
      <c r="A41" s="2" t="s">
        <v>120</v>
      </c>
      <c r="B41" s="5">
        <v>29</v>
      </c>
      <c r="C41" s="8" t="s">
        <v>21</v>
      </c>
    </row>
    <row r="42" spans="1:3" ht="15" customHeight="1" x14ac:dyDescent="0.25">
      <c r="A42" s="2" t="s">
        <v>53</v>
      </c>
      <c r="B42" s="5">
        <v>113</v>
      </c>
      <c r="C42" s="8" t="s">
        <v>21</v>
      </c>
    </row>
    <row r="43" spans="1:3" ht="15" customHeight="1" x14ac:dyDescent="0.25">
      <c r="A43" s="2" t="s">
        <v>54</v>
      </c>
      <c r="B43" s="5">
        <v>113</v>
      </c>
      <c r="C43" s="8" t="s">
        <v>21</v>
      </c>
    </row>
    <row r="44" spans="1:3" ht="12" customHeight="1" x14ac:dyDescent="0.25">
      <c r="A44" s="2"/>
      <c r="B44" s="5"/>
      <c r="C44" s="8"/>
    </row>
    <row r="45" spans="1:3" ht="18.95" customHeight="1" x14ac:dyDescent="0.25">
      <c r="A45" s="6" t="s">
        <v>24</v>
      </c>
      <c r="B45" s="5">
        <f>SUM(B35:B43)</f>
        <v>1860</v>
      </c>
      <c r="C45" s="2"/>
    </row>
    <row r="46" spans="1:3" ht="12" customHeight="1" x14ac:dyDescent="0.25">
      <c r="A46" s="6"/>
      <c r="B46" s="5"/>
      <c r="C46" s="2"/>
    </row>
    <row r="47" spans="1:3" ht="15" customHeight="1" x14ac:dyDescent="0.3">
      <c r="A47" s="1" t="s">
        <v>25</v>
      </c>
      <c r="B47" s="3" t="s">
        <v>102</v>
      </c>
      <c r="C47" s="3" t="s">
        <v>15</v>
      </c>
    </row>
    <row r="48" spans="1:3" ht="12" customHeight="1" x14ac:dyDescent="0.25">
      <c r="A48" s="2"/>
      <c r="B48" s="5"/>
      <c r="C48" s="20"/>
    </row>
    <row r="49" spans="1:3" ht="15" customHeight="1" x14ac:dyDescent="0.25">
      <c r="A49" s="2" t="s">
        <v>16</v>
      </c>
      <c r="B49" s="5">
        <v>1446</v>
      </c>
      <c r="C49" s="20" t="s">
        <v>17</v>
      </c>
    </row>
    <row r="50" spans="1:3" ht="15" customHeight="1" x14ac:dyDescent="0.25">
      <c r="A50" s="2" t="s">
        <v>18</v>
      </c>
      <c r="B50" s="5">
        <v>10</v>
      </c>
      <c r="C50" s="20" t="s">
        <v>17</v>
      </c>
    </row>
    <row r="51" spans="1:3" ht="15" customHeight="1" x14ac:dyDescent="0.25">
      <c r="A51" s="2" t="s">
        <v>19</v>
      </c>
      <c r="B51" s="5">
        <v>85</v>
      </c>
      <c r="C51" s="20" t="s">
        <v>17</v>
      </c>
    </row>
    <row r="52" spans="1:3" ht="12" customHeight="1" x14ac:dyDescent="0.25">
      <c r="A52" s="13"/>
      <c r="B52" s="4"/>
      <c r="C52" s="49"/>
    </row>
    <row r="53" spans="1:3" ht="15" customHeight="1" x14ac:dyDescent="0.25">
      <c r="A53" s="23" t="s">
        <v>20</v>
      </c>
      <c r="B53" s="4"/>
      <c r="C53" s="49"/>
    </row>
    <row r="54" spans="1:3" ht="15" customHeight="1" x14ac:dyDescent="0.25">
      <c r="A54" s="2" t="s">
        <v>55</v>
      </c>
      <c r="B54" s="4">
        <v>125</v>
      </c>
      <c r="C54" s="11" t="s">
        <v>21</v>
      </c>
    </row>
    <row r="55" spans="1:3" ht="12" customHeight="1" x14ac:dyDescent="0.25">
      <c r="A55" s="2"/>
      <c r="B55" s="5"/>
      <c r="C55" s="20"/>
    </row>
    <row r="56" spans="1:3" ht="15" customHeight="1" x14ac:dyDescent="0.25">
      <c r="A56" s="6" t="s">
        <v>26</v>
      </c>
      <c r="B56" s="5">
        <f>SUM(B49:B54)</f>
        <v>1666</v>
      </c>
      <c r="C56" s="2"/>
    </row>
    <row r="57" spans="1:3" ht="12" customHeight="1" x14ac:dyDescent="0.25">
      <c r="A57" s="6"/>
      <c r="B57" s="5"/>
      <c r="C57" s="2"/>
    </row>
    <row r="58" spans="1:3" ht="18.75" x14ac:dyDescent="0.3">
      <c r="A58" s="1"/>
      <c r="B58" s="1"/>
      <c r="C58" s="3"/>
    </row>
    <row r="59" spans="1:3" ht="17.25" customHeight="1" x14ac:dyDescent="0.3">
      <c r="A59" s="45" t="s">
        <v>56</v>
      </c>
      <c r="B59" s="46"/>
      <c r="C59" s="47">
        <v>2452.7199999999998</v>
      </c>
    </row>
    <row r="60" spans="1:3" ht="17.25" customHeight="1" x14ac:dyDescent="0.3">
      <c r="A60" s="45" t="s">
        <v>57</v>
      </c>
      <c r="B60" s="46"/>
      <c r="C60" s="47">
        <f>B31</f>
        <v>2674.1</v>
      </c>
    </row>
    <row r="61" spans="1:3" ht="17.25" customHeight="1" x14ac:dyDescent="0.3">
      <c r="A61" s="45" t="s">
        <v>58</v>
      </c>
      <c r="B61" s="46"/>
      <c r="C61" s="47">
        <f>B31+B45</f>
        <v>4534.1000000000004</v>
      </c>
    </row>
    <row r="62" spans="1:3" ht="17.25" customHeight="1" x14ac:dyDescent="0.3">
      <c r="A62" s="45" t="s">
        <v>59</v>
      </c>
      <c r="B62" s="46"/>
      <c r="C62" s="47">
        <f>B31+B45</f>
        <v>4534.1000000000004</v>
      </c>
    </row>
    <row r="63" spans="1:3" ht="17.25" customHeight="1" x14ac:dyDescent="0.3">
      <c r="A63" s="45" t="s">
        <v>60</v>
      </c>
      <c r="B63" s="46"/>
      <c r="C63" s="47">
        <f>B31+B45+B56</f>
        <v>6200.1</v>
      </c>
    </row>
    <row r="64" spans="1:3" ht="15" customHeight="1" x14ac:dyDescent="0.25">
      <c r="A64" s="19"/>
      <c r="C64" s="12"/>
    </row>
    <row r="65" spans="1:3" ht="18.75" x14ac:dyDescent="0.3">
      <c r="A65" s="54" t="s">
        <v>30</v>
      </c>
      <c r="B65" s="55"/>
      <c r="C65" s="12"/>
    </row>
    <row r="66" spans="1:3" ht="14.25" customHeight="1" x14ac:dyDescent="0.25">
      <c r="A66" s="25" t="s">
        <v>61</v>
      </c>
      <c r="B66" s="27">
        <v>50</v>
      </c>
      <c r="C66" s="38" t="s">
        <v>21</v>
      </c>
    </row>
    <row r="67" spans="1:3" ht="14.25" customHeight="1" x14ac:dyDescent="0.25">
      <c r="A67" s="25" t="s">
        <v>62</v>
      </c>
      <c r="B67" s="27">
        <v>48</v>
      </c>
      <c r="C67" s="38" t="s">
        <v>21</v>
      </c>
    </row>
    <row r="68" spans="1:3" ht="14.25" customHeight="1" x14ac:dyDescent="0.25">
      <c r="A68" s="25" t="s">
        <v>63</v>
      </c>
      <c r="B68" s="27" t="s">
        <v>42</v>
      </c>
      <c r="C68" s="38" t="s">
        <v>21</v>
      </c>
    </row>
    <row r="69" spans="1:3" ht="14.25" customHeight="1" x14ac:dyDescent="0.25">
      <c r="A69" s="25" t="s">
        <v>41</v>
      </c>
      <c r="B69" s="27" t="s">
        <v>42</v>
      </c>
      <c r="C69" s="38" t="s">
        <v>21</v>
      </c>
    </row>
    <row r="70" spans="1:3" ht="14.25" customHeight="1" x14ac:dyDescent="0.25">
      <c r="A70" s="25" t="s">
        <v>64</v>
      </c>
      <c r="B70" s="27" t="s">
        <v>42</v>
      </c>
      <c r="C70" s="38" t="s">
        <v>21</v>
      </c>
    </row>
    <row r="71" spans="1:3" ht="14.25" customHeight="1" x14ac:dyDescent="0.25">
      <c r="A71" s="25" t="s">
        <v>43</v>
      </c>
      <c r="B71" s="27">
        <v>65</v>
      </c>
      <c r="C71" s="38" t="s">
        <v>21</v>
      </c>
    </row>
    <row r="72" spans="1:3" ht="14.25" customHeight="1" x14ac:dyDescent="0.25">
      <c r="A72" s="25" t="s">
        <v>65</v>
      </c>
      <c r="B72" s="27">
        <v>140</v>
      </c>
      <c r="C72" s="38" t="s">
        <v>21</v>
      </c>
    </row>
    <row r="73" spans="1:3" ht="14.25" customHeight="1" x14ac:dyDescent="0.25">
      <c r="A73" s="25" t="s">
        <v>66</v>
      </c>
      <c r="B73" s="27">
        <v>134</v>
      </c>
      <c r="C73" s="38" t="s">
        <v>21</v>
      </c>
    </row>
    <row r="74" spans="1:3" ht="14.25" customHeight="1" x14ac:dyDescent="0.25">
      <c r="A74" s="25" t="s">
        <v>67</v>
      </c>
      <c r="B74" s="27" t="s">
        <v>42</v>
      </c>
      <c r="C74" s="38" t="s">
        <v>21</v>
      </c>
    </row>
    <row r="75" spans="1:3" ht="14.25" customHeight="1" x14ac:dyDescent="0.25">
      <c r="A75" s="26" t="s">
        <v>68</v>
      </c>
      <c r="B75" s="42">
        <v>134</v>
      </c>
      <c r="C75" s="40" t="s">
        <v>21</v>
      </c>
    </row>
    <row r="76" spans="1:3" ht="14.25" customHeight="1" x14ac:dyDescent="0.25">
      <c r="A76" s="26" t="s">
        <v>69</v>
      </c>
      <c r="B76" s="42">
        <v>169</v>
      </c>
      <c r="C76" s="40" t="s">
        <v>21</v>
      </c>
    </row>
    <row r="77" spans="1:3" ht="14.25" customHeight="1" x14ac:dyDescent="0.25">
      <c r="A77" s="36" t="s">
        <v>70</v>
      </c>
      <c r="B77" s="37">
        <v>169</v>
      </c>
      <c r="C77" s="41" t="s">
        <v>21</v>
      </c>
    </row>
    <row r="78" spans="1:3" s="48" customFormat="1" ht="12" customHeight="1" x14ac:dyDescent="0.25">
      <c r="A78" s="48" t="s">
        <v>44</v>
      </c>
    </row>
  </sheetData>
  <mergeCells count="2">
    <mergeCell ref="A1:C1"/>
    <mergeCell ref="A65:B65"/>
  </mergeCells>
  <printOptions horizontalCentered="1"/>
  <pageMargins left="0.7" right="0.7" top="0.75" bottom="0.75" header="0.3" footer="0.3"/>
  <pageSetup scale="67" fitToHeight="0" orientation="portrait"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7AB1E-C31C-4126-BCEF-B346E9404118}">
  <sheetPr>
    <pageSetUpPr fitToPage="1"/>
  </sheetPr>
  <dimension ref="A1:C67"/>
  <sheetViews>
    <sheetView tabSelected="1"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53" t="e" vm="1">
        <v>#VALUE!</v>
      </c>
      <c r="B1" s="53"/>
      <c r="C1" s="53"/>
    </row>
    <row r="2" spans="1:3" ht="26.1" customHeight="1" x14ac:dyDescent="0.4">
      <c r="A2" s="9" t="s">
        <v>11</v>
      </c>
      <c r="B2" s="9"/>
      <c r="C2" s="9"/>
    </row>
    <row r="3" spans="1:3" ht="24.95" customHeight="1" x14ac:dyDescent="0.4">
      <c r="A3" s="9" t="s">
        <v>100</v>
      </c>
      <c r="B3" s="9"/>
      <c r="C3" s="9"/>
    </row>
    <row r="4" spans="1:3" ht="24.95" customHeight="1" x14ac:dyDescent="0.4">
      <c r="A4" s="10" t="s">
        <v>104</v>
      </c>
      <c r="B4" s="10"/>
      <c r="C4" s="10"/>
    </row>
    <row r="5" spans="1:3" ht="18.75" customHeight="1" x14ac:dyDescent="0.25">
      <c r="A5" s="44" t="s">
        <v>12</v>
      </c>
      <c r="B5" s="44"/>
      <c r="C5" s="44"/>
    </row>
    <row r="6" spans="1:3" ht="18.75" customHeight="1" x14ac:dyDescent="0.25">
      <c r="A6" s="52" t="s">
        <v>13</v>
      </c>
      <c r="B6" s="52"/>
      <c r="C6" s="52"/>
    </row>
    <row r="7" spans="1:3" ht="18.95" customHeight="1" x14ac:dyDescent="0.3">
      <c r="A7" s="1" t="s">
        <v>14</v>
      </c>
      <c r="B7" s="3" t="s">
        <v>102</v>
      </c>
      <c r="C7" s="3" t="s">
        <v>15</v>
      </c>
    </row>
    <row r="8" spans="1:3" ht="12" customHeight="1" x14ac:dyDescent="0.25">
      <c r="A8" s="13"/>
      <c r="B8" s="4"/>
      <c r="C8" s="49"/>
    </row>
    <row r="9" spans="1:3" ht="15" customHeight="1" x14ac:dyDescent="0.25">
      <c r="A9" s="13" t="s">
        <v>16</v>
      </c>
      <c r="B9" s="4">
        <v>1446</v>
      </c>
      <c r="C9" s="49" t="s">
        <v>17</v>
      </c>
    </row>
    <row r="10" spans="1:3" ht="15" customHeight="1" x14ac:dyDescent="0.25">
      <c r="A10" s="13" t="s">
        <v>18</v>
      </c>
      <c r="B10" s="4">
        <v>10</v>
      </c>
      <c r="C10" s="49" t="s">
        <v>17</v>
      </c>
    </row>
    <row r="11" spans="1:3" ht="15" customHeight="1" x14ac:dyDescent="0.25">
      <c r="A11" s="13" t="s">
        <v>19</v>
      </c>
      <c r="B11" s="4">
        <v>85</v>
      </c>
      <c r="C11" s="49" t="s">
        <v>17</v>
      </c>
    </row>
    <row r="12" spans="1:3" ht="15" customHeight="1" x14ac:dyDescent="0.25">
      <c r="A12" s="13" t="s">
        <v>40</v>
      </c>
      <c r="B12" s="4">
        <v>20</v>
      </c>
      <c r="C12" s="49" t="s">
        <v>17</v>
      </c>
    </row>
    <row r="13" spans="1:3" ht="12" customHeight="1" x14ac:dyDescent="0.25">
      <c r="A13" s="13"/>
      <c r="B13" s="4"/>
      <c r="C13" s="49"/>
    </row>
    <row r="14" spans="1:3" ht="15" customHeight="1" x14ac:dyDescent="0.25">
      <c r="A14" s="23" t="s">
        <v>45</v>
      </c>
      <c r="B14" s="4"/>
      <c r="C14" s="49"/>
    </row>
    <row r="15" spans="1:3" ht="15" customHeight="1" x14ac:dyDescent="0.25">
      <c r="A15" s="13" t="s">
        <v>108</v>
      </c>
      <c r="B15" s="4">
        <v>281</v>
      </c>
      <c r="C15" s="11" t="s">
        <v>21</v>
      </c>
    </row>
    <row r="16" spans="1:3" ht="15" customHeight="1" x14ac:dyDescent="0.25">
      <c r="A16" s="13" t="s">
        <v>109</v>
      </c>
      <c r="B16" s="4">
        <v>122</v>
      </c>
      <c r="C16" s="11" t="s">
        <v>21</v>
      </c>
    </row>
    <row r="17" spans="1:3" ht="15" customHeight="1" x14ac:dyDescent="0.25">
      <c r="A17" s="13" t="s">
        <v>110</v>
      </c>
      <c r="B17" s="4">
        <v>176</v>
      </c>
      <c r="C17" s="11" t="s">
        <v>21</v>
      </c>
    </row>
    <row r="18" spans="1:3" ht="15" customHeight="1" x14ac:dyDescent="0.25">
      <c r="A18" s="13" t="s">
        <v>111</v>
      </c>
      <c r="B18" s="4">
        <v>102</v>
      </c>
      <c r="C18" s="11" t="s">
        <v>21</v>
      </c>
    </row>
    <row r="19" spans="1:3" ht="15" customHeight="1" x14ac:dyDescent="0.25">
      <c r="A19" s="13" t="s">
        <v>112</v>
      </c>
      <c r="B19" s="4">
        <v>111</v>
      </c>
      <c r="C19" s="11" t="s">
        <v>21</v>
      </c>
    </row>
    <row r="20" spans="1:3" ht="15" customHeight="1" x14ac:dyDescent="0.25">
      <c r="A20" s="13" t="s">
        <v>123</v>
      </c>
      <c r="B20" s="4">
        <v>84</v>
      </c>
      <c r="C20" s="11" t="s">
        <v>21</v>
      </c>
    </row>
    <row r="21" spans="1:3" ht="15" customHeight="1" x14ac:dyDescent="0.25">
      <c r="A21" s="13" t="s">
        <v>47</v>
      </c>
      <c r="B21" s="4">
        <v>39.5</v>
      </c>
      <c r="C21" s="11" t="s">
        <v>21</v>
      </c>
    </row>
    <row r="22" spans="1:3" ht="12" customHeight="1" x14ac:dyDescent="0.25">
      <c r="A22" s="13"/>
      <c r="B22" s="4"/>
      <c r="C22" s="11"/>
    </row>
    <row r="23" spans="1:3" ht="15" customHeight="1" x14ac:dyDescent="0.25">
      <c r="A23" s="2" t="s">
        <v>121</v>
      </c>
      <c r="B23" s="24">
        <v>186.58</v>
      </c>
      <c r="C23" s="11" t="s">
        <v>21</v>
      </c>
    </row>
    <row r="24" spans="1:3" ht="15" customHeight="1" x14ac:dyDescent="0.25">
      <c r="A24" s="2" t="s">
        <v>115</v>
      </c>
      <c r="B24" s="21"/>
      <c r="C24" s="11"/>
    </row>
    <row r="25" spans="1:3" ht="15" customHeight="1" x14ac:dyDescent="0.25">
      <c r="A25" s="2" t="s">
        <v>52</v>
      </c>
      <c r="B25" s="4"/>
      <c r="C25" s="11"/>
    </row>
    <row r="26" spans="1:3" ht="12" customHeight="1" x14ac:dyDescent="0.25">
      <c r="A26" s="22"/>
      <c r="B26" s="4"/>
      <c r="C26" s="11"/>
    </row>
    <row r="27" spans="1:3" ht="15" customHeight="1" x14ac:dyDescent="0.25">
      <c r="A27" s="23" t="s">
        <v>22</v>
      </c>
      <c r="B27" s="4">
        <f>SUM(B9:B23)</f>
        <v>2663.08</v>
      </c>
      <c r="C27" s="7"/>
    </row>
    <row r="28" spans="1:3" ht="12" customHeight="1" x14ac:dyDescent="0.25">
      <c r="A28" s="23"/>
      <c r="B28" s="4"/>
      <c r="C28" s="7"/>
    </row>
    <row r="29" spans="1:3" ht="18.95" customHeight="1" x14ac:dyDescent="0.3">
      <c r="A29" s="1" t="s">
        <v>23</v>
      </c>
      <c r="B29" s="3" t="s">
        <v>102</v>
      </c>
      <c r="C29" s="3" t="s">
        <v>15</v>
      </c>
    </row>
    <row r="30" spans="1:3" ht="12" customHeight="1" x14ac:dyDescent="0.25">
      <c r="A30" s="2"/>
      <c r="B30" s="5"/>
      <c r="C30" s="20"/>
    </row>
    <row r="31" spans="1:3" ht="15" customHeight="1" x14ac:dyDescent="0.25">
      <c r="A31" s="2" t="s">
        <v>16</v>
      </c>
      <c r="B31" s="5">
        <v>1446</v>
      </c>
      <c r="C31" s="20" t="s">
        <v>17</v>
      </c>
    </row>
    <row r="32" spans="1:3" ht="15" customHeight="1" x14ac:dyDescent="0.25">
      <c r="A32" s="2" t="s">
        <v>18</v>
      </c>
      <c r="B32" s="5">
        <v>10</v>
      </c>
      <c r="C32" s="8" t="s">
        <v>17</v>
      </c>
    </row>
    <row r="33" spans="1:3" ht="15" customHeight="1" x14ac:dyDescent="0.25">
      <c r="A33" s="2" t="s">
        <v>19</v>
      </c>
      <c r="B33" s="5">
        <v>85</v>
      </c>
      <c r="C33" s="8" t="s">
        <v>17</v>
      </c>
    </row>
    <row r="34" spans="1:3" ht="12" customHeight="1" x14ac:dyDescent="0.25">
      <c r="A34" s="2"/>
      <c r="B34" s="5"/>
      <c r="C34" s="8"/>
    </row>
    <row r="35" spans="1:3" ht="15" customHeight="1" x14ac:dyDescent="0.25">
      <c r="A35" s="6" t="s">
        <v>20</v>
      </c>
      <c r="B35" s="5"/>
      <c r="C35" s="8"/>
    </row>
    <row r="36" spans="1:3" ht="15" customHeight="1" x14ac:dyDescent="0.25">
      <c r="A36" s="2" t="s">
        <v>113</v>
      </c>
      <c r="B36" s="5">
        <v>83</v>
      </c>
      <c r="C36" s="8" t="s">
        <v>21</v>
      </c>
    </row>
    <row r="37" spans="1:3" ht="12" customHeight="1" x14ac:dyDescent="0.25">
      <c r="A37" s="2"/>
      <c r="B37" s="5"/>
      <c r="C37" s="8"/>
    </row>
    <row r="38" spans="1:3" ht="18.95" customHeight="1" x14ac:dyDescent="0.25">
      <c r="A38" s="6" t="s">
        <v>24</v>
      </c>
      <c r="B38" s="5">
        <f>SUM(B31:B36)</f>
        <v>1624</v>
      </c>
      <c r="C38" s="2"/>
    </row>
    <row r="39" spans="1:3" ht="12" customHeight="1" x14ac:dyDescent="0.25">
      <c r="A39" s="6"/>
      <c r="B39" s="5"/>
      <c r="C39" s="2"/>
    </row>
    <row r="40" spans="1:3" ht="15" customHeight="1" x14ac:dyDescent="0.3">
      <c r="A40" s="1" t="s">
        <v>25</v>
      </c>
      <c r="B40" s="3" t="s">
        <v>102</v>
      </c>
      <c r="C40" s="3" t="s">
        <v>15</v>
      </c>
    </row>
    <row r="41" spans="1:3" ht="12" customHeight="1" x14ac:dyDescent="0.25">
      <c r="A41" s="2"/>
      <c r="B41" s="5"/>
      <c r="C41" s="20"/>
    </row>
    <row r="42" spans="1:3" ht="15" customHeight="1" x14ac:dyDescent="0.25">
      <c r="A42" s="2" t="s">
        <v>16</v>
      </c>
      <c r="B42" s="5">
        <v>1446</v>
      </c>
      <c r="C42" s="20" t="s">
        <v>17</v>
      </c>
    </row>
    <row r="43" spans="1:3" ht="15" customHeight="1" x14ac:dyDescent="0.25">
      <c r="A43" s="2" t="s">
        <v>18</v>
      </c>
      <c r="B43" s="5">
        <v>10</v>
      </c>
      <c r="C43" s="20" t="s">
        <v>17</v>
      </c>
    </row>
    <row r="44" spans="1:3" ht="15" customHeight="1" x14ac:dyDescent="0.25">
      <c r="A44" s="2" t="s">
        <v>19</v>
      </c>
      <c r="B44" s="5">
        <v>85</v>
      </c>
      <c r="C44" s="20" t="s">
        <v>17</v>
      </c>
    </row>
    <row r="45" spans="1:3" ht="12" customHeight="1" x14ac:dyDescent="0.25">
      <c r="A45" s="13"/>
      <c r="B45" s="4"/>
      <c r="C45" s="49"/>
    </row>
    <row r="46" spans="1:3" ht="15" customHeight="1" x14ac:dyDescent="0.25">
      <c r="A46" s="23" t="s">
        <v>20</v>
      </c>
      <c r="B46" s="4"/>
      <c r="C46" s="49"/>
    </row>
    <row r="47" spans="1:3" ht="15" customHeight="1" x14ac:dyDescent="0.25">
      <c r="A47" s="13" t="s">
        <v>114</v>
      </c>
      <c r="B47" s="4">
        <v>89</v>
      </c>
      <c r="C47" s="50" t="s">
        <v>21</v>
      </c>
    </row>
    <row r="48" spans="1:3" ht="12" customHeight="1" x14ac:dyDescent="0.25">
      <c r="A48" s="2"/>
      <c r="B48" s="5"/>
      <c r="C48" s="20"/>
    </row>
    <row r="49" spans="1:3" ht="15" customHeight="1" x14ac:dyDescent="0.25">
      <c r="A49" s="6" t="s">
        <v>26</v>
      </c>
      <c r="B49" s="5">
        <f>SUM(B42:B47)</f>
        <v>1630</v>
      </c>
      <c r="C49" s="2"/>
    </row>
    <row r="50" spans="1:3" ht="12" customHeight="1" x14ac:dyDescent="0.25">
      <c r="A50" s="6"/>
      <c r="B50" s="5"/>
      <c r="C50" s="2"/>
    </row>
    <row r="51" spans="1:3" ht="18.75" x14ac:dyDescent="0.3">
      <c r="A51" s="1"/>
      <c r="B51" s="1"/>
      <c r="C51" s="3"/>
    </row>
    <row r="52" spans="1:3" ht="17.25" hidden="1" customHeight="1" x14ac:dyDescent="0.3">
      <c r="A52" s="45" t="s">
        <v>56</v>
      </c>
      <c r="B52" s="46"/>
      <c r="C52" s="47">
        <v>2452.7199999999998</v>
      </c>
    </row>
    <row r="53" spans="1:3" ht="17.25" hidden="1" customHeight="1" x14ac:dyDescent="0.3">
      <c r="A53" s="45" t="s">
        <v>57</v>
      </c>
      <c r="B53" s="46"/>
      <c r="C53" s="47">
        <f>B27</f>
        <v>2663.08</v>
      </c>
    </row>
    <row r="54" spans="1:3" ht="17.25" hidden="1" customHeight="1" x14ac:dyDescent="0.3">
      <c r="A54" s="45" t="s">
        <v>58</v>
      </c>
      <c r="B54" s="46"/>
      <c r="C54" s="47">
        <f>B27+B38</f>
        <v>4287.08</v>
      </c>
    </row>
    <row r="55" spans="1:3" ht="17.25" hidden="1" customHeight="1" x14ac:dyDescent="0.3">
      <c r="A55" s="45" t="s">
        <v>59</v>
      </c>
      <c r="B55" s="46"/>
      <c r="C55" s="47">
        <f>B27+B38</f>
        <v>4287.08</v>
      </c>
    </row>
    <row r="56" spans="1:3" ht="17.25" customHeight="1" x14ac:dyDescent="0.3">
      <c r="A56" s="45" t="s">
        <v>105</v>
      </c>
      <c r="B56" s="46"/>
      <c r="C56" s="47">
        <f>B27+B38+B49</f>
        <v>5917.08</v>
      </c>
    </row>
    <row r="57" spans="1:3" ht="15" customHeight="1" x14ac:dyDescent="0.25">
      <c r="A57" s="19"/>
      <c r="C57" s="12"/>
    </row>
    <row r="58" spans="1:3" ht="18.75" x14ac:dyDescent="0.3">
      <c r="A58" s="54" t="s">
        <v>30</v>
      </c>
      <c r="B58" s="55"/>
      <c r="C58" s="12"/>
    </row>
    <row r="59" spans="1:3" ht="14.25" customHeight="1" x14ac:dyDescent="0.25">
      <c r="A59" s="25" t="s">
        <v>61</v>
      </c>
      <c r="B59" s="27">
        <v>50</v>
      </c>
      <c r="C59" s="38" t="s">
        <v>21</v>
      </c>
    </row>
    <row r="60" spans="1:3" ht="14.25" customHeight="1" x14ac:dyDescent="0.25">
      <c r="A60" s="25" t="s">
        <v>62</v>
      </c>
      <c r="B60" s="27">
        <v>48</v>
      </c>
      <c r="C60" s="38" t="s">
        <v>21</v>
      </c>
    </row>
    <row r="61" spans="1:3" ht="14.25" customHeight="1" x14ac:dyDescent="0.25">
      <c r="A61" s="25" t="s">
        <v>63</v>
      </c>
      <c r="B61" s="27" t="s">
        <v>42</v>
      </c>
      <c r="C61" s="38" t="s">
        <v>21</v>
      </c>
    </row>
    <row r="62" spans="1:3" ht="14.25" customHeight="1" x14ac:dyDescent="0.25">
      <c r="A62" s="25" t="s">
        <v>41</v>
      </c>
      <c r="B62" s="27" t="s">
        <v>42</v>
      </c>
      <c r="C62" s="38" t="s">
        <v>21</v>
      </c>
    </row>
    <row r="63" spans="1:3" ht="14.25" customHeight="1" x14ac:dyDescent="0.25">
      <c r="A63" s="25" t="s">
        <v>64</v>
      </c>
      <c r="B63" s="27" t="s">
        <v>42</v>
      </c>
      <c r="C63" s="38" t="s">
        <v>21</v>
      </c>
    </row>
    <row r="64" spans="1:3" ht="14.25" customHeight="1" x14ac:dyDescent="0.25">
      <c r="A64" s="25" t="s">
        <v>43</v>
      </c>
      <c r="B64" s="27">
        <v>65</v>
      </c>
      <c r="C64" s="38" t="s">
        <v>21</v>
      </c>
    </row>
    <row r="65" spans="1:3" ht="14.25" customHeight="1" x14ac:dyDescent="0.25">
      <c r="A65" s="25" t="s">
        <v>131</v>
      </c>
      <c r="B65" s="27" t="s">
        <v>42</v>
      </c>
      <c r="C65" s="38" t="s">
        <v>21</v>
      </c>
    </row>
    <row r="66" spans="1:3" ht="14.25" customHeight="1" x14ac:dyDescent="0.25">
      <c r="A66" s="36" t="s">
        <v>122</v>
      </c>
      <c r="B66" s="37">
        <v>199</v>
      </c>
      <c r="C66" s="39" t="s">
        <v>21</v>
      </c>
    </row>
    <row r="67" spans="1:3" s="48" customFormat="1" ht="12" customHeight="1" x14ac:dyDescent="0.25">
      <c r="A67" s="48" t="s">
        <v>44</v>
      </c>
    </row>
  </sheetData>
  <sheetProtection sheet="1" objects="1" scenarios="1"/>
  <mergeCells count="2">
    <mergeCell ref="A1:C1"/>
    <mergeCell ref="A58:B58"/>
  </mergeCells>
  <printOptions horizontalCentered="1"/>
  <pageMargins left="0.7" right="0.7" top="0.75" bottom="0.75" header="0.3" footer="0.3"/>
  <pageSetup scale="67" fitToHeight="0"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8057-F7E7-4CB1-AA85-39591EC03E0C}">
  <dimension ref="A1:H27"/>
  <sheetViews>
    <sheetView zoomScaleNormal="100" workbookViewId="0">
      <selection activeCell="G17" sqref="G17"/>
    </sheetView>
  </sheetViews>
  <sheetFormatPr defaultRowHeight="15" x14ac:dyDescent="0.25"/>
  <cols>
    <col min="1" max="4" width="21" customWidth="1"/>
    <col min="5" max="8" width="18.7109375" customWidth="1"/>
  </cols>
  <sheetData>
    <row r="1" spans="1:8" ht="90" customHeight="1" x14ac:dyDescent="0.55000000000000004">
      <c r="A1" s="64" t="e" vm="1">
        <v>#VALUE!</v>
      </c>
      <c r="B1" s="65"/>
      <c r="C1" s="65"/>
      <c r="D1" s="65"/>
      <c r="E1" s="65"/>
      <c r="F1" s="65"/>
      <c r="G1" s="65"/>
      <c r="H1" s="65"/>
    </row>
    <row r="2" spans="1:8" ht="36" x14ac:dyDescent="0.55000000000000004">
      <c r="A2" s="66" t="s">
        <v>101</v>
      </c>
      <c r="B2" s="53"/>
      <c r="C2" s="53"/>
      <c r="D2" s="53"/>
      <c r="E2" s="53"/>
      <c r="F2" s="53"/>
      <c r="G2" s="53"/>
      <c r="H2" s="53"/>
    </row>
    <row r="3" spans="1:8" ht="33" customHeight="1" x14ac:dyDescent="0.25">
      <c r="A3" s="67" t="s">
        <v>72</v>
      </c>
      <c r="B3" s="58"/>
      <c r="C3" s="58"/>
      <c r="D3" s="58"/>
      <c r="E3" s="28" t="s">
        <v>73</v>
      </c>
      <c r="F3" s="28" t="s">
        <v>74</v>
      </c>
      <c r="G3" s="28" t="s">
        <v>75</v>
      </c>
      <c r="H3" s="28" t="s">
        <v>76</v>
      </c>
    </row>
    <row r="4" spans="1:8" ht="18.75" customHeight="1" x14ac:dyDescent="0.25">
      <c r="A4" s="58" t="s">
        <v>77</v>
      </c>
      <c r="B4" s="58"/>
      <c r="C4" s="58"/>
      <c r="D4" s="58"/>
      <c r="E4" s="29" t="s">
        <v>78</v>
      </c>
      <c r="F4" s="30" t="e">
        <f>#REF!+#REF!+#REF!+#REF!+#REF!+#REF!+#REF!+#REF!+#REF!+#REF!+#REF!+#REF!</f>
        <v>#REF!</v>
      </c>
      <c r="G4" s="31" t="e">
        <f>#REF!+#REF!+#REF!+#REF!+#REF!</f>
        <v>#REF!</v>
      </c>
      <c r="H4" s="31" t="e">
        <f t="shared" ref="H4:H22" si="0">SUM(F4+G4)</f>
        <v>#REF!</v>
      </c>
    </row>
    <row r="5" spans="1:8" ht="18.75" customHeight="1" x14ac:dyDescent="0.25">
      <c r="A5" s="58" t="s">
        <v>79</v>
      </c>
      <c r="B5" s="58"/>
      <c r="C5" s="58"/>
      <c r="D5" s="58"/>
      <c r="E5" s="29" t="s">
        <v>78</v>
      </c>
      <c r="F5" s="30" t="e">
        <f>#REF!+#REF!+#REF!+#REF!+#REF!+#REF!+#REF!+#REF!+#REF!+#REF!+#REF!+#REF!</f>
        <v>#REF!</v>
      </c>
      <c r="G5" s="31" t="e">
        <f>#REF!+#REF!+#REF!</f>
        <v>#REF!</v>
      </c>
      <c r="H5" s="31" t="e">
        <f t="shared" si="0"/>
        <v>#REF!</v>
      </c>
    </row>
    <row r="6" spans="1:8" ht="18.75" customHeight="1" x14ac:dyDescent="0.25">
      <c r="A6" s="58" t="s">
        <v>103</v>
      </c>
      <c r="B6" s="58"/>
      <c r="C6" s="58"/>
      <c r="D6" s="58"/>
      <c r="E6" s="29" t="s">
        <v>88</v>
      </c>
      <c r="F6" s="30" t="e">
        <f>#REF!+#REF!+#REF!+#REF!+#REF!+#REF!+#REF!+#REF!+#REF!</f>
        <v>#REF!</v>
      </c>
      <c r="G6" s="31" t="e">
        <f>#REF!+#REF!+#REF!</f>
        <v>#REF!</v>
      </c>
      <c r="H6" s="31" t="e">
        <f t="shared" si="0"/>
        <v>#REF!</v>
      </c>
    </row>
    <row r="7" spans="1:8" ht="18.75" customHeight="1" x14ac:dyDescent="0.25">
      <c r="A7" s="59" t="s">
        <v>139</v>
      </c>
      <c r="B7" s="60"/>
      <c r="C7" s="60"/>
      <c r="D7" s="61"/>
      <c r="E7" s="29" t="s">
        <v>81</v>
      </c>
      <c r="F7" s="30" t="e">
        <f>#REF!+#REF!+#REF!+#REF!+#REF!+#REF!+#REF!+#REF!+#REF!+#REF!+#REF!+#REF!</f>
        <v>#REF!</v>
      </c>
      <c r="G7" s="31" t="e">
        <f>#REF!+#REF!+#REF!+#REF!+#REF!+#REF!+#REF!+#REF!+#REF!+#REF!+#REF!</f>
        <v>#REF!</v>
      </c>
      <c r="H7" s="31" t="e">
        <f>F7+G7</f>
        <v>#REF!</v>
      </c>
    </row>
    <row r="8" spans="1:8" ht="18.75" customHeight="1" x14ac:dyDescent="0.25">
      <c r="A8" s="58" t="s">
        <v>82</v>
      </c>
      <c r="B8" s="58"/>
      <c r="C8" s="58"/>
      <c r="D8" s="58"/>
      <c r="E8" s="29" t="s">
        <v>80</v>
      </c>
      <c r="F8" s="30" t="e">
        <f>#REF!+#REF!+#REF!+#REF!+#REF!+#REF!+#REF!+#REF!+#REF!+#REF!+#REF!+#REF!+#REF!+#REF!+#REF!</f>
        <v>#REF!</v>
      </c>
      <c r="G8" s="31" t="e">
        <f>#REF!+#REF!+#REF!+#REF!+#REF!+#REF!+#REF!+#REF!+#REF!</f>
        <v>#REF!</v>
      </c>
      <c r="H8" s="31" t="e">
        <f t="shared" si="0"/>
        <v>#REF!</v>
      </c>
    </row>
    <row r="9" spans="1:8" ht="18.75" customHeight="1" x14ac:dyDescent="0.25">
      <c r="A9" s="58" t="s">
        <v>83</v>
      </c>
      <c r="B9" s="58"/>
      <c r="C9" s="58"/>
      <c r="D9" s="58"/>
      <c r="E9" s="29" t="s">
        <v>78</v>
      </c>
      <c r="F9" s="30" t="e">
        <f>#REF!+#REF!+#REF!+#REF!+#REF!+#REF!+#REF!+#REF!+#REF!+#REF!+#REF!+#REF!</f>
        <v>#REF!</v>
      </c>
      <c r="G9" s="31" t="e">
        <f>#REF!+#REF!+#REF!+#REF!+#REF!</f>
        <v>#REF!</v>
      </c>
      <c r="H9" s="31" t="e">
        <f t="shared" si="0"/>
        <v>#REF!</v>
      </c>
    </row>
    <row r="10" spans="1:8" ht="18.75" customHeight="1" x14ac:dyDescent="0.25">
      <c r="A10" s="58" t="s">
        <v>84</v>
      </c>
      <c r="B10" s="58"/>
      <c r="C10" s="58"/>
      <c r="D10" s="58"/>
      <c r="E10" s="29" t="s">
        <v>85</v>
      </c>
      <c r="F10" s="30" t="e">
        <f>#REF!+#REF!+#REF!+#REF!+#REF!+#REF!+#REF!</f>
        <v>#REF!</v>
      </c>
      <c r="G10" s="31" t="e">
        <f>#REF!+#REF!+#REF!+#REF!+#REF!+#REF!+#REF!</f>
        <v>#REF!</v>
      </c>
      <c r="H10" s="31" t="e">
        <f t="shared" si="0"/>
        <v>#REF!</v>
      </c>
    </row>
    <row r="11" spans="1:8" ht="18.75" customHeight="1" x14ac:dyDescent="0.25">
      <c r="A11" s="58" t="s">
        <v>86</v>
      </c>
      <c r="B11" s="58"/>
      <c r="C11" s="58"/>
      <c r="D11" s="58"/>
      <c r="E11" s="29" t="s">
        <v>80</v>
      </c>
      <c r="F11" s="30" t="e">
        <f>#REF!+#REF!+#REF!+#REF!+#REF!+#REF!+#REF!+#REF!+#REF!+#REF!+#REF!+#REF!+#REF!+#REF!+#REF!+#REF!+#REF!+#REF!+#REF!+#REF!</f>
        <v>#REF!</v>
      </c>
      <c r="G11" s="31" t="e">
        <f>#REF!+#REF!+#REF!+#REF!+#REF!+#REF!+#REF!+#REF!+#REF!+#REF!+#REF!</f>
        <v>#REF!</v>
      </c>
      <c r="H11" s="31" t="e">
        <f t="shared" si="0"/>
        <v>#REF!</v>
      </c>
    </row>
    <row r="12" spans="1:8" ht="18.75" customHeight="1" x14ac:dyDescent="0.25">
      <c r="A12" s="58" t="s">
        <v>87</v>
      </c>
      <c r="B12" s="58"/>
      <c r="C12" s="58"/>
      <c r="D12" s="58"/>
      <c r="E12" s="29" t="s">
        <v>88</v>
      </c>
      <c r="F12" s="30" t="e">
        <f>#REF!+#REF!+#REF!+#REF!+#REF!+#REF!+#REF!+#REF!+#REF!</f>
        <v>#REF!</v>
      </c>
      <c r="G12" s="31" t="e">
        <f>#REF!+#REF!+#REF!+#REF!+#REF!+#REF!+#REF!+#REF!+#REF!</f>
        <v>#REF!</v>
      </c>
      <c r="H12" s="31" t="e">
        <f t="shared" si="0"/>
        <v>#REF!</v>
      </c>
    </row>
    <row r="13" spans="1:8" ht="18.75" customHeight="1" x14ac:dyDescent="0.25">
      <c r="A13" s="58" t="s">
        <v>89</v>
      </c>
      <c r="B13" s="58"/>
      <c r="C13" s="58"/>
      <c r="D13" s="58"/>
      <c r="E13" s="29" t="s">
        <v>90</v>
      </c>
      <c r="F13" s="30" t="e">
        <f>#REF!+#REF!+#REF!+#REF!+#REF!+#REF!+#REF!+#REF!+#REF!+#REF!+#REF!+#REF!+#REF!+#REF!+#REF!+#REF!</f>
        <v>#REF!</v>
      </c>
      <c r="G13" s="31" t="e">
        <f>#REF!+#REF!+#REF!+#REF!+#REF!+#REF!+#REF!+#REF!+#REF!+#REF!+#REF!+#REF!+#REF!+#REF!+#REF!+#REF!+#REF!+#REF!</f>
        <v>#REF!</v>
      </c>
      <c r="H13" s="31" t="e">
        <f t="shared" si="0"/>
        <v>#REF!</v>
      </c>
    </row>
    <row r="14" spans="1:8" ht="18.75" customHeight="1" x14ac:dyDescent="0.25">
      <c r="A14" s="58" t="s">
        <v>91</v>
      </c>
      <c r="B14" s="58"/>
      <c r="C14" s="58"/>
      <c r="D14" s="58"/>
      <c r="E14" s="29" t="s">
        <v>80</v>
      </c>
      <c r="F14" s="30" t="e">
        <f>#REF!+#REF!+#REF!+#REF!+#REF!+#REF!+#REF!+#REF!+#REF!+#REF!+#REF!+#REF!+#REF!+#REF!+#REF!</f>
        <v>#REF!</v>
      </c>
      <c r="G14" s="31" t="e">
        <f>#REF!+#REF!+#REF!+#REF!+#REF!+#REF!+#REF!+#REF!+#REF!+#REF!+#REF!+#REF!+#REF!+#REF!+#REF!+#REF!+#REF!+#REF!+#REF!+#REF!+#REF!+#REF!+#REF!+#REF!</f>
        <v>#REF!</v>
      </c>
      <c r="H14" s="31" t="e">
        <f t="shared" si="0"/>
        <v>#REF!</v>
      </c>
    </row>
    <row r="15" spans="1:8" ht="18.75" customHeight="1" x14ac:dyDescent="0.25">
      <c r="A15" s="58" t="s">
        <v>92</v>
      </c>
      <c r="B15" s="58"/>
      <c r="C15" s="58"/>
      <c r="D15" s="58"/>
      <c r="E15" s="29" t="s">
        <v>81</v>
      </c>
      <c r="F15" s="30" t="e">
        <f>#REF!+#REF!+#REF!+#REF!+#REF!+#REF!+#REF!+#REF!+#REF!+#REF!+#REF!+#REF!</f>
        <v>#REF!</v>
      </c>
      <c r="G15" s="31" t="e">
        <f>#REF!+#REF!+#REF!+#REF!+#REF!+#REF!+#REF!+#REF!+#REF!+#REF!</f>
        <v>#REF!</v>
      </c>
      <c r="H15" s="31" t="e">
        <f t="shared" si="0"/>
        <v>#REF!</v>
      </c>
    </row>
    <row r="16" spans="1:8" ht="18.75" customHeight="1" x14ac:dyDescent="0.25">
      <c r="A16" s="58" t="s">
        <v>93</v>
      </c>
      <c r="B16" s="58"/>
      <c r="C16" s="58"/>
      <c r="D16" s="58"/>
      <c r="E16" s="29" t="s">
        <v>80</v>
      </c>
      <c r="F16" s="30" t="e">
        <f>#REF!+#REF!+#REF!+#REF!+#REF!+#REF!+#REF!+#REF!+#REF!+#REF!+#REF!+#REF!+#REF!+#REF!+#REF!</f>
        <v>#REF!</v>
      </c>
      <c r="G16" s="31" t="e">
        <f>#REF!+#REF!+#REF!+#REF!+#REF!+#REF!+#REF!+#REF!+#REF!+#REF!+#REF!+#REF!</f>
        <v>#REF!</v>
      </c>
      <c r="H16" s="31" t="e">
        <f t="shared" si="0"/>
        <v>#REF!</v>
      </c>
    </row>
    <row r="17" spans="1:8" ht="18.75" customHeight="1" x14ac:dyDescent="0.25">
      <c r="A17" s="59" t="s">
        <v>137</v>
      </c>
      <c r="B17" s="60"/>
      <c r="C17" s="60"/>
      <c r="D17" s="61"/>
      <c r="E17" s="29" t="s">
        <v>85</v>
      </c>
      <c r="F17" s="30" t="e">
        <f>#REF!+#REF!+#REF!+#REF!+#REF!+#REF!+#REF!</f>
        <v>#REF!</v>
      </c>
      <c r="G17" s="31" t="e">
        <f>#REF!+#REF!+#REF!+#REF!+#REF!+#REF!+#REF!+#REF!+#REF!+#REF!+#REF!+#REF!</f>
        <v>#REF!</v>
      </c>
      <c r="H17" s="31" t="e">
        <f t="shared" ref="H17" si="1">SUM(F17+G17)</f>
        <v>#REF!</v>
      </c>
    </row>
    <row r="18" spans="1:8" ht="18.75" customHeight="1" x14ac:dyDescent="0.25">
      <c r="A18" s="59" t="s">
        <v>94</v>
      </c>
      <c r="B18" s="60"/>
      <c r="C18" s="60"/>
      <c r="D18" s="61"/>
      <c r="E18" s="29" t="s">
        <v>88</v>
      </c>
      <c r="F18" s="30" t="e">
        <f>#REF!+#REF!+#REF!+#REF!+#REF!+#REF!+#REF!+#REF!+#REF!</f>
        <v>#REF!</v>
      </c>
      <c r="G18" s="31" t="e">
        <f>#REF!+#REF!+#REF!+#REF!+#REF!+#REF!+#REF!+#REF!+#REF!</f>
        <v>#REF!</v>
      </c>
      <c r="H18" s="31" t="e">
        <f t="shared" si="0"/>
        <v>#REF!</v>
      </c>
    </row>
    <row r="19" spans="1:8" ht="18.75" customHeight="1" x14ac:dyDescent="0.25">
      <c r="A19" s="58" t="s">
        <v>95</v>
      </c>
      <c r="B19" s="58"/>
      <c r="C19" s="58"/>
      <c r="D19" s="58"/>
      <c r="E19" s="29" t="s">
        <v>88</v>
      </c>
      <c r="F19" s="30" t="e">
        <f>#REF!+#REF!+#REF!+#REF!+#REF!+#REF!+#REF!+#REF!+#REF!+#REF!</f>
        <v>#REF!</v>
      </c>
      <c r="G19" s="31" t="e">
        <f>#REF!+#REF!+#REF!+#REF!+#REF!+#REF!+#REF!+#REF!+#REF!+#REF!</f>
        <v>#REF!</v>
      </c>
      <c r="H19" s="31" t="e">
        <f t="shared" si="0"/>
        <v>#REF!</v>
      </c>
    </row>
    <row r="20" spans="1:8" ht="18.75" customHeight="1" x14ac:dyDescent="0.25">
      <c r="A20" s="58" t="s">
        <v>96</v>
      </c>
      <c r="B20" s="58"/>
      <c r="C20" s="58"/>
      <c r="D20" s="58"/>
      <c r="E20" s="29" t="s">
        <v>88</v>
      </c>
      <c r="F20" s="30" t="e">
        <f>#REF!+#REF!+#REF!+#REF!+#REF!+#REF!+#REF!+#REF!+#REF!+#REF!+#REF!+#REF!+#REF!</f>
        <v>#REF!</v>
      </c>
      <c r="G20" s="31" t="e">
        <f>#REF!+#REF!+#REF!+#REF!+#REF!+#REF!+#REF!+#REF!+#REF!+#REF!+#REF!+#REF!+#REF!+#REF!+#REF!+#REF!+#REF!+#REF!+#REF!</f>
        <v>#REF!</v>
      </c>
      <c r="H20" s="31" t="e">
        <f t="shared" si="0"/>
        <v>#REF!</v>
      </c>
    </row>
    <row r="21" spans="1:8" ht="18.75" customHeight="1" x14ac:dyDescent="0.25">
      <c r="A21" s="58" t="s">
        <v>135</v>
      </c>
      <c r="B21" s="58"/>
      <c r="C21" s="58"/>
      <c r="D21" s="58"/>
      <c r="E21" s="29" t="s">
        <v>88</v>
      </c>
      <c r="F21" s="30">
        <f>ST!B9+ST!B10+ST!B11+ST!B12+ST!B31+ST!B32+ST!B33+ST!B42+ST!B43+ST!B44</f>
        <v>4643</v>
      </c>
      <c r="G21" s="31">
        <f>ST!B15+ST!B16+ST!B17+ST!B18+ST!B19+ST!B20+ST!B21+ST!B23+ST!B36+ST!B47</f>
        <v>1274.08</v>
      </c>
      <c r="H21" s="31">
        <f>SUM(F21+G21)</f>
        <v>5917.08</v>
      </c>
    </row>
    <row r="22" spans="1:8" ht="18.75" customHeight="1" x14ac:dyDescent="0.25">
      <c r="A22" s="58" t="s">
        <v>136</v>
      </c>
      <c r="B22" s="58"/>
      <c r="C22" s="58"/>
      <c r="D22" s="58"/>
      <c r="E22" s="29" t="s">
        <v>97</v>
      </c>
      <c r="F22" s="30" t="e">
        <f>#REF!+#REF!+#REF!+#REF!+#REF!+#REF!</f>
        <v>#REF!</v>
      </c>
      <c r="G22" s="31" t="e">
        <f>#REF!+#REF!+#REF!</f>
        <v>#REF!</v>
      </c>
      <c r="H22" s="31" t="e">
        <f t="shared" si="0"/>
        <v>#REF!</v>
      </c>
    </row>
    <row r="23" spans="1:8" ht="18.75" customHeight="1" x14ac:dyDescent="0.25">
      <c r="A23" s="58" t="s">
        <v>98</v>
      </c>
      <c r="B23" s="58"/>
      <c r="C23" s="58"/>
      <c r="D23" s="58"/>
      <c r="E23" s="29" t="s">
        <v>88</v>
      </c>
      <c r="F23" s="30" t="e">
        <f>#REF!+#REF!+#REF!+#REF!+#REF!+#REF!+#REF!+#REF!+#REF!+#REF!+#REF!+#REF!</f>
        <v>#REF!</v>
      </c>
      <c r="G23" s="31" t="e">
        <f>#REF!+#REF!+#REF!+#REF!+#REF!</f>
        <v>#REF!</v>
      </c>
      <c r="H23" s="31" t="e">
        <f>SUM(F23+G23)</f>
        <v>#REF!</v>
      </c>
    </row>
    <row r="24" spans="1:8" ht="9" customHeight="1" x14ac:dyDescent="0.25">
      <c r="A24" s="13"/>
      <c r="B24" s="13"/>
      <c r="C24" s="13"/>
      <c r="D24" s="13"/>
      <c r="E24" s="32"/>
      <c r="F24" s="33"/>
      <c r="G24" s="34"/>
      <c r="H24" s="34"/>
    </row>
    <row r="25" spans="1:8" ht="46.5" customHeight="1" x14ac:dyDescent="0.25">
      <c r="A25" s="62" t="s">
        <v>134</v>
      </c>
      <c r="B25" s="63"/>
      <c r="C25" s="63"/>
      <c r="D25" s="63"/>
      <c r="E25" s="63"/>
      <c r="F25" s="63"/>
      <c r="G25" s="63"/>
      <c r="H25" s="63"/>
    </row>
    <row r="26" spans="1:8" ht="9" customHeight="1" x14ac:dyDescent="0.25">
      <c r="A26" s="13"/>
      <c r="B26" s="13"/>
      <c r="C26" s="13"/>
      <c r="D26" s="13"/>
      <c r="E26" s="32"/>
      <c r="F26" s="33"/>
      <c r="G26" s="34"/>
      <c r="H26" s="34"/>
    </row>
    <row r="27" spans="1:8" ht="52.5" customHeight="1" x14ac:dyDescent="0.25">
      <c r="A27" s="56" t="s">
        <v>99</v>
      </c>
      <c r="B27" s="57"/>
      <c r="C27" s="57"/>
      <c r="D27" s="57"/>
      <c r="E27" s="57"/>
      <c r="F27" s="57"/>
      <c r="G27" s="57"/>
      <c r="H27" s="57"/>
    </row>
  </sheetData>
  <mergeCells count="25">
    <mergeCell ref="A12:D12"/>
    <mergeCell ref="A1:H1"/>
    <mergeCell ref="A2:H2"/>
    <mergeCell ref="A3:D3"/>
    <mergeCell ref="A4:D4"/>
    <mergeCell ref="A5:D5"/>
    <mergeCell ref="A6:D6"/>
    <mergeCell ref="A7:D7"/>
    <mergeCell ref="A8:D8"/>
    <mergeCell ref="A9:D9"/>
    <mergeCell ref="A10:D10"/>
    <mergeCell ref="A11:D11"/>
    <mergeCell ref="A27:H27"/>
    <mergeCell ref="A13:D13"/>
    <mergeCell ref="A14:D14"/>
    <mergeCell ref="A15:D15"/>
    <mergeCell ref="A16:D16"/>
    <mergeCell ref="A18:D18"/>
    <mergeCell ref="A19:D19"/>
    <mergeCell ref="A20:D20"/>
    <mergeCell ref="A22:D22"/>
    <mergeCell ref="A23:D23"/>
    <mergeCell ref="A25:H25"/>
    <mergeCell ref="A21:D21"/>
    <mergeCell ref="A17:D17"/>
  </mergeCells>
  <pageMargins left="0.7" right="0.7" top="0.75" bottom="0.75" header="0.3" footer="0.3"/>
  <pageSetup scale="76" orientation="landscape" r:id="rId1"/>
  <ignoredErrors>
    <ignoredError sqref="H7" formula="1"/>
  </ignoredErrors>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BCT (old)</vt:lpstr>
      <vt:lpstr>PCTMA</vt:lpstr>
      <vt:lpstr>ST</vt:lpstr>
      <vt:lpstr>Total Cost</vt:lpstr>
      <vt:lpstr>'BCT (old)'!Print_Area</vt:lpstr>
      <vt:lpstr>PCTMA!Print_Area</vt:lpstr>
      <vt:lpstr>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2026-07-09T12:59:40Z</cp:lastPrinted>
  <dcterms:created xsi:type="dcterms:W3CDTF">2014-07-10T12:46:59Z</dcterms:created>
  <dcterms:modified xsi:type="dcterms:W3CDTF">2026-07-09T16:24:56Z</dcterms:modified>
  <cp:category/>
  <cp:contentStatus/>
</cp:coreProperties>
</file>