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1" documentId="8_{736C0488-2EFA-49CE-818C-386AC6F028D3}" xr6:coauthVersionLast="47" xr6:coauthVersionMax="47" xr10:uidLastSave="{4463F482-D088-4541-B8F3-D2EDAE1F5F32}"/>
  <bookViews>
    <workbookView xWindow="390" yWindow="390" windowWidth="18000" windowHeight="9270" firstSheet="2" activeTab="2" xr2:uid="{00000000-000D-0000-FFFF-FFFF00000000}"/>
  </bookViews>
  <sheets>
    <sheet name="Instructions" sheetId="2" state="hidden" r:id="rId1"/>
    <sheet name="BCT (old)" sheetId="33" state="hidden" r:id="rId2"/>
    <sheet name="ODT" sheetId="11" r:id="rId3"/>
    <sheet name="PCTMA" sheetId="27" state="hidden" r:id="rId4"/>
    <sheet name="Total Cost" sheetId="25" state="hidden" r:id="rId5"/>
  </sheets>
  <definedNames>
    <definedName name="_xlnm.Print_Area" localSheetId="1">'BCT (old)'!$A$1:$C$75</definedName>
    <definedName name="_xlnm.Print_Area" localSheetId="2">ODT!$A$1:$C$63</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32" i="11"/>
  <c r="B57" i="11"/>
  <c r="B44" i="11"/>
  <c r="H17" i="25" l="1"/>
  <c r="C74" i="33"/>
  <c r="C73" i="33"/>
  <c r="C72" i="33"/>
  <c r="C63" i="27"/>
  <c r="C62" i="27"/>
  <c r="C61" i="27"/>
  <c r="C60" i="27"/>
  <c r="H9" i="25"/>
  <c r="H23" i="25"/>
  <c r="H19" i="25"/>
  <c r="H18" i="25"/>
  <c r="H11" i="25"/>
  <c r="H5" i="25"/>
  <c r="H12" i="25"/>
  <c r="C61" i="11"/>
  <c r="C62" i="11"/>
  <c r="H14" i="25"/>
  <c r="H15" i="25"/>
  <c r="H13" i="25"/>
  <c r="H20" i="25"/>
  <c r="H16" i="25"/>
  <c r="H10" i="25"/>
  <c r="H8" i="25"/>
  <c r="H7" i="25"/>
  <c r="H22" i="25"/>
  <c r="H6" i="25"/>
  <c r="C60" i="1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<sst xmlns="http://schemas.openxmlformats.org/spreadsheetml/2006/main" count="315" uniqueCount="151">
  <si>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</si>
  <si>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</si>
  <si>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</si>
  <si>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</si>
  <si>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</si>
  <si>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</si>
  <si>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</si>
  <si>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</si>
  <si>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</si>
  <si>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</si>
  <si>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</si>
  <si>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</si>
  <si>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</si>
  <si>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</si>
  <si>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</si>
  <si>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</si>
  <si>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</si>
  <si>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</si>
  <si>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</si>
  <si>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</si>
  <si>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</si>
  <si>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</si>
  <si>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</si>
  <si>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</si>
  <si>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</si>
  <si>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</si>
  <si>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</si>
  <si>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</si>
  <si>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</si>
  <si>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</si>
  <si>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</si>
  <si>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</si>
  <si>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</si>
  <si>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</si>
  <si>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</si>
  <si>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</si>
  <si>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</si>
  <si>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</si>
  <si>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</si>
  <si>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</si>
  <si>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</si>
  <si>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</si>
  <si>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</si>
  <si>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</si>
  <si>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</si>
  <si>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Books/Supplies</t>
  </si>
  <si>
    <t xml:space="preserve">if aid is available. Please see the bookstore on campus to place an order within your first week) </t>
  </si>
  <si>
    <r>
      <rPr>
        <b/>
        <sz val="12"/>
        <rFont val="Calibri"/>
        <family val="2"/>
        <scheme val="minor"/>
      </rPr>
      <t>Optional Books</t>
    </r>
    <r>
      <rPr>
        <sz val="12"/>
        <rFont val="Calibri"/>
        <family val="2"/>
        <scheme val="minor"/>
      </rPr>
      <t xml:space="preserve"> (Cannot be charged to Financial Aid)</t>
    </r>
  </si>
  <si>
    <r>
      <rPr>
        <b/>
        <sz val="12"/>
        <rFont val="Calibri"/>
        <family val="2"/>
        <scheme val="minor"/>
      </rPr>
      <t>*Tools</t>
    </r>
    <r>
      <rPr>
        <sz val="12"/>
        <rFont val="Calibri"/>
        <family val="2"/>
        <scheme val="minor"/>
      </rPr>
      <t xml:space="preserve"> - Tool Box - Roll away or Service Cart, Tape Measure 25', Blow gun (OSHA approved), Flashlight, </t>
    </r>
  </si>
  <si>
    <t xml:space="preserve">Socket Sets - 3/8" Drive: 3/8" - 7/8" US Std Depth, 3/8" - 13/16" US Deep, 10mm - 19mm Metric Std Depth, </t>
  </si>
  <si>
    <t>Books/Subscription</t>
  </si>
  <si>
    <t>Off-Road Diesel Technology</t>
  </si>
  <si>
    <t>CDX Fundamentals of Medium/Heavy Duty Diesel Engines 1-Year Access to CDX Online with</t>
  </si>
  <si>
    <r>
      <t xml:space="preserve">Laptop </t>
    </r>
    <r>
      <rPr>
        <sz val="12"/>
        <rFont val="Calibri"/>
        <family val="2"/>
        <scheme val="minor"/>
      </rPr>
      <t>-</t>
    </r>
    <r>
      <rPr>
        <b/>
        <sz val="12"/>
        <rFont val="Calibri"/>
        <family val="2"/>
        <scheme val="minor"/>
      </rPr>
      <t xml:space="preserve"> </t>
    </r>
    <r>
      <rPr>
        <b/>
        <sz val="12"/>
        <color rgb="FFC00000"/>
        <rFont val="Calibri"/>
        <family val="2"/>
        <scheme val="minor"/>
      </rPr>
      <t>Dickson</t>
    </r>
    <r>
      <rPr>
        <b/>
        <sz val="12"/>
        <rFont val="Calibri"/>
        <family val="2"/>
        <scheme val="minor"/>
      </rPr>
      <t xml:space="preserve"> </t>
    </r>
    <r>
      <rPr>
        <b/>
        <sz val="12"/>
        <color rgb="FF00B050"/>
        <rFont val="Calibri"/>
        <family val="2"/>
        <scheme val="minor"/>
      </rPr>
      <t>Cost $459</t>
    </r>
    <r>
      <rPr>
        <b/>
        <sz val="12"/>
        <rFont val="Calibri"/>
        <family val="2"/>
        <scheme val="minor"/>
      </rPr>
      <t xml:space="preserve"> </t>
    </r>
    <r>
      <rPr>
        <sz val="12"/>
        <rFont val="Calibri"/>
        <family val="2"/>
        <scheme val="minor"/>
      </rPr>
      <t>+ tax</t>
    </r>
    <r>
      <rPr>
        <b/>
        <sz val="12"/>
        <rFont val="Calibri"/>
        <family val="2"/>
        <scheme val="minor"/>
      </rPr>
      <t xml:space="preserve"> </t>
    </r>
    <r>
      <rPr>
        <sz val="12"/>
        <rFont val="Calibri"/>
        <family val="2"/>
        <scheme val="minor"/>
      </rPr>
      <t xml:space="preserve">(This item can be purchased using financial aid funds, </t>
    </r>
  </si>
  <si>
    <r>
      <rPr>
        <b/>
        <sz val="12"/>
        <rFont val="Calibri"/>
        <family val="2"/>
        <scheme val="minor"/>
      </rPr>
      <t>*Supplies</t>
    </r>
    <r>
      <rPr>
        <sz val="12"/>
        <rFont val="Calibri"/>
        <family val="2"/>
        <scheme val="minor"/>
      </rPr>
      <t xml:space="preserve"> - Safety Glasses</t>
    </r>
  </si>
  <si>
    <t xml:space="preserve">10mm - 19mm Metric Deep, Extensions - Short, Long, Ratchet Handle 3/8" inset, Universal Joint 3/8" inset, </t>
  </si>
  <si>
    <t>Combination  Wrenches: Standard (3/8" – 1 1/4") Metric (9mm - 19mm), Electrical Pliers - Crimper/Stripper</t>
  </si>
  <si>
    <r>
      <rPr>
        <b/>
        <sz val="12"/>
        <rFont val="Calibri"/>
        <family val="2"/>
        <scheme val="minor"/>
      </rPr>
      <t>*Tools</t>
    </r>
    <r>
      <rPr>
        <sz val="12"/>
        <rFont val="Calibri"/>
        <family val="2"/>
        <scheme val="minor"/>
      </rPr>
      <t xml:space="preserve"> - Socket Sets - 1/2" Drive: 7/16” – 11/16” Shallow, 7/16” – 11/16” Deep, 10mm - 22mm Shallow,                     </t>
    </r>
  </si>
  <si>
    <t xml:space="preserve">½” Breaker Bar,  Ratchet  Handle ½”, Universal Joint ½”, Files and Handles, Torque Wrench - ½”-  drive </t>
  </si>
  <si>
    <t>(20-150+ ft. lbs), Oil Filter Strap Wrench</t>
  </si>
  <si>
    <r>
      <rPr>
        <b/>
        <sz val="12"/>
        <rFont val="Calibri"/>
        <family val="2"/>
        <scheme val="minor"/>
      </rPr>
      <t>*Tools</t>
    </r>
    <r>
      <rPr>
        <sz val="12"/>
        <rFont val="Calibri"/>
        <family val="2"/>
        <scheme val="minor"/>
      </rPr>
      <t xml:space="preserve"> -  Radiator Hose Clamps, Gasket Scraper and Pick Set Small, Screwdriver Set: Phillips &amp; Flat, Pencil Type </t>
    </r>
  </si>
  <si>
    <t xml:space="preserve">Soldering Iron, Feeler gauge (.002 - .025), Hammers: Ball Peen - 16 oz., Ball Peen - 24 oz., Dead Blow (large),  </t>
  </si>
  <si>
    <t>Allen Wrench Set (.050" - 3/8") &amp; (2mm - 12mm), Telescopic Inspection Mirror, Telescopic Magnetic Pickup Tool,</t>
  </si>
  <si>
    <t>Snap Ring Pliers (internal and external), Pliers, 8" channel locks, Locking Pliers, vise grips, Flare Nut Wrench Set</t>
  </si>
  <si>
    <t>Total Estimated Program Cost for Off-Road Diesel Service/Assembly Apprentice Certificate - 432 Hours</t>
  </si>
  <si>
    <t>Total Estimated Program Cost for Off-Road Diesel Technician Helper Certificate - 864 Hours</t>
  </si>
  <si>
    <t>Total Estimated Program Cost for Off-Road Diesel Technician Apprentice Diploma - 1296 Hours</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</si>
  <si>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</si>
  <si>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</si>
  <si>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</si>
  <si>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</si>
  <si>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</si>
  <si>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</si>
  <si>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</si>
  <si>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</si>
  <si>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</si>
  <si>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</si>
  <si>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</si>
  <si>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</si>
  <si>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</si>
  <si>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</si>
  <si>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</si>
  <si>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</si>
  <si>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</si>
  <si>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</si>
  <si>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</si>
  <si>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</si>
  <si>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</si>
  <si>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</si>
  <si>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</si>
  <si>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</si>
  <si>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</si>
  <si>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</si>
  <si>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</si>
  <si>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</si>
  <si>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</si>
  <si>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</si>
  <si>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</si>
  <si>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</si>
  <si>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</si>
  <si>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</si>
  <si>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</si>
  <si>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</si>
  <si>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</si>
  <si>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</si>
  <si>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</si>
  <si>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</si>
  <si>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</si>
  <si>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</si>
  <si>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</si>
  <si>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</si>
  <si>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</si>
  <si>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</si>
  <si>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</si>
  <si>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</si>
  <si>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</si>
  <si>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</si>
  <si>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</si>
  <si>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</si>
  <si>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</si>
  <si>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</si>
  <si>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</si>
  <si>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</si>
  <si>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</si>
  <si>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</si>
  <si>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</si>
  <si>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</si>
  <si>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CDX Fundamentals of Medium/Heavy Duty Diesel Engines Textbook 2ed </t>
    </r>
    <r>
      <rPr>
        <b/>
        <sz val="12"/>
        <rFont val="Calibri"/>
        <family val="2"/>
        <scheme val="minor"/>
      </rPr>
      <t>ISBN# 9781284150919</t>
    </r>
  </si>
  <si>
    <r>
      <t xml:space="preserve">Fundamentals of Mobile Heavy Equipment 1-Year Access Card </t>
    </r>
    <r>
      <rPr>
        <b/>
        <sz val="12"/>
        <rFont val="Calibri"/>
        <family val="2"/>
        <scheme val="minor"/>
      </rPr>
      <t>ISBN# 9781284274653</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</si>
  <si>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</si>
  <si>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</si>
  <si>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</si>
  <si>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</si>
  <si>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</si>
  <si>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CDX Fundamentals of Mobile Heavy Equipment 1 Year Access Card 2ed </t>
    </r>
    <r>
      <rPr>
        <b/>
        <sz val="12"/>
        <rFont val="Calibri"/>
        <family val="2"/>
        <scheme val="minor"/>
      </rPr>
      <t>ISBN# 9781284325058</t>
    </r>
  </si>
  <si>
    <r>
      <t xml:space="preserve">CDX Fundamentals of Mobile Heavy Equipment Textbook 2ed </t>
    </r>
    <r>
      <rPr>
        <b/>
        <sz val="12"/>
        <rFont val="Calibri"/>
        <family val="2"/>
        <scheme val="minor"/>
      </rPr>
      <t>ISBN# 9781284311143</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</si>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</sst>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8"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C0000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22"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3"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xf numFmtId="0" fontId="0" fillId="0" borderId="0" xfId="0" applyAlignment="1">
      <alignment horizontal="center" vertical="center" wrapText="1"/>
    </xf>
    <xf numFmtId="0" fontId="0" fillId="0" borderId="0" xfId="0" applyAlignment="1">
      <alignment horizontal="center" vertical="center"/>
    </xf>
    <xf numFmtId="0" fontId="1" fillId="0" borderId="2" xfId="0" applyFont="1" applyBorder="1"/>
    <xf numFmtId="0" fontId="1" fillId="0" borderId="3" xfId="0" applyFont="1" applyBorder="1"/>
    <xf numFmtId="0" fontId="0" fillId="0" borderId="4" xfId="0" applyBorder="1"/>
    <xf numFmtId="0" fontId="0" fillId="0" borderId="5" xfId="0" applyBorder="1"/>
    <xf numFmtId="0" fontId="23" fillId="0" borderId="0" xfId="0" applyFont="1" applyAlignment="1">
      <alignment vertical="center" wrapText="1"/>
    </xf>
    <xf numFmtId="0" fontId="0" fillId="0" borderId="0" xfId="0" applyAlignment="1">
      <alignment vertical="center" wrapText="1"/>
    </xf>
    <xf numFmtId="0" fontId="21" fillId="0" borderId="0" xfId="0" applyFont="1" applyAlignment="1">
      <alignment horizontal="center"/>
    </xf>
    <xf numFmtId="0" fontId="0" fillId="0" borderId="0" xfId="0" applyAlignment="1">
      <alignment horizontal="center"/>
    </xf>
    <xf numFmtId="0" fontId="21" fillId="0" borderId="1" xfId="0" applyFont="1" applyBorder="1" applyAlignment="1">
      <alignment horizontal="center"/>
    </xf>
    <xf numFmtId="0" fontId="22" fillId="0" borderId="2" xfId="0" applyFont="1" applyBorder="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121</v>
      </c>
      <c r="B3" s="9"/>
      <c r="C3" s="9"/>
    </row>
    <row r="4" spans="1:3" ht="24.95" customHeight="1" x14ac:dyDescent="0.4">
      <c r="A4" s="10" t="s">
        <v>31</v>
      </c>
      <c r="B4" s="10"/>
      <c r="C4" s="10"/>
    </row>
    <row r="5" spans="1:3" ht="18.75" customHeight="1" x14ac:dyDescent="0.25">
      <c r="A5" s="43" t="s">
        <v>12</v>
      </c>
      <c r="B5" s="42"/>
      <c r="C5" s="42"/>
    </row>
    <row r="6" spans="1:3" ht="18.75" customHeight="1" x14ac:dyDescent="0.25">
      <c r="A6" s="51" t="s">
        <v>13</v>
      </c>
      <c r="B6" s="51"/>
      <c r="C6" s="51"/>
    </row>
    <row r="7" spans="1:3" ht="18.95" customHeight="1" x14ac:dyDescent="0.3">
      <c r="A7" s="1" t="s">
        <v>14</v>
      </c>
      <c r="B7" s="1"/>
      <c r="C7" s="3" t="s">
        <v>15</v>
      </c>
    </row>
    <row r="8" spans="1:3" ht="12" customHeight="1" x14ac:dyDescent="0.25">
      <c r="A8" s="13"/>
      <c r="B8" s="4"/>
      <c r="C8" s="49"/>
    </row>
    <row r="9" spans="1:3" ht="15" customHeight="1" x14ac:dyDescent="0.25">
      <c r="A9" s="13" t="s">
        <v>16</v>
      </c>
      <c r="B9" s="4">
        <v>1446</v>
      </c>
      <c r="C9" s="49" t="s">
        <v>17</v>
      </c>
    </row>
    <row r="10" spans="1:3" ht="15" customHeight="1" x14ac:dyDescent="0.25">
      <c r="A10" s="13" t="s">
        <v>18</v>
      </c>
      <c r="B10" s="4">
        <v>10</v>
      </c>
      <c r="C10" s="49" t="s">
        <v>17</v>
      </c>
    </row>
    <row r="11" spans="1:3" ht="15" customHeight="1" x14ac:dyDescent="0.25">
      <c r="A11" s="13" t="s">
        <v>19</v>
      </c>
      <c r="B11" s="4">
        <v>85</v>
      </c>
      <c r="C11" s="49" t="s">
        <v>17</v>
      </c>
    </row>
    <row r="12" spans="1:3" ht="12" customHeight="1" x14ac:dyDescent="0.25">
      <c r="A12" s="13"/>
      <c r="B12" s="4"/>
      <c r="C12" s="49"/>
    </row>
    <row r="13" spans="1:3" ht="15" customHeight="1" x14ac:dyDescent="0.25">
      <c r="A13" s="23" t="s">
        <v>20</v>
      </c>
      <c r="B13" s="4"/>
      <c r="C13" s="49"/>
    </row>
    <row r="14" spans="1:3" ht="15" customHeight="1" x14ac:dyDescent="0.25">
      <c r="A14" s="18" t="s">
        <v>140</v>
      </c>
      <c r="B14" s="4">
        <v>83</v>
      </c>
      <c r="C14" s="11" t="s">
        <v>21</v>
      </c>
    </row>
    <row r="15" spans="1:3" ht="15" customHeight="1" x14ac:dyDescent="0.25">
      <c r="A15" s="2" t="s">
        <v>141</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50"/>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125</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142</v>
      </c>
      <c r="B50" s="5">
        <v>138</v>
      </c>
      <c r="C50" s="11" t="s">
        <v>21</v>
      </c>
    </row>
    <row r="51" spans="1:3" ht="12" customHeight="1" x14ac:dyDescent="0.25">
      <c r="A51" s="2"/>
      <c r="B51" s="5"/>
      <c r="C51" s="11"/>
    </row>
    <row r="52" spans="1:3" ht="15" customHeight="1" x14ac:dyDescent="0.25">
      <c r="A52" s="2" t="s">
        <v>136</v>
      </c>
      <c r="B52" s="5">
        <v>465.34</v>
      </c>
      <c r="C52" s="11" t="s">
        <v>21</v>
      </c>
    </row>
    <row r="53" spans="1:3" ht="15" customHeight="1" x14ac:dyDescent="0.25">
      <c r="A53" s="2" t="s">
        <v>137</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126</v>
      </c>
      <c r="B64" s="5">
        <v>22</v>
      </c>
      <c r="C64" s="11" t="s">
        <v>21</v>
      </c>
    </row>
    <row r="65" spans="1:3" ht="15" customHeight="1" x14ac:dyDescent="0.25">
      <c r="A65" s="2" t="s">
        <v>143</v>
      </c>
      <c r="B65" s="5">
        <v>294</v>
      </c>
      <c r="C65" s="11" t="s">
        <v>21</v>
      </c>
    </row>
    <row r="66" spans="1:3" ht="12" customHeight="1" x14ac:dyDescent="0.25">
      <c r="A66" s="2"/>
      <c r="B66" s="5"/>
      <c r="C66" s="11"/>
    </row>
    <row r="67" spans="1:3" ht="15" customHeight="1" x14ac:dyDescent="0.25">
      <c r="A67" s="2" t="s">
        <v>138</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5" t="s">
        <v>38</v>
      </c>
      <c r="B72" s="45"/>
      <c r="C72" s="47">
        <f>B22</f>
        <v>2256.61</v>
      </c>
    </row>
    <row r="73" spans="1:3" ht="15" customHeight="1" x14ac:dyDescent="0.3">
      <c r="A73" s="45" t="s">
        <v>39</v>
      </c>
      <c r="B73" s="45"/>
      <c r="C73" s="47">
        <f>B22+B33+B41</f>
        <v>5508.6100000000006</v>
      </c>
    </row>
    <row r="74" spans="1:3" ht="15" customHeight="1" x14ac:dyDescent="0.3">
      <c r="A74" s="45" t="s">
        <v>139</v>
      </c>
      <c r="B74" s="45"/>
      <c r="C74" s="47">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03B8-D3AA-4798-B3DB-3DEB0DFDB4AB}">
  <sheetPr codeName="Sheet8"/>
  <dimension ref="A1:C63"/>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121</v>
      </c>
      <c r="B3" s="9"/>
      <c r="C3" s="9"/>
    </row>
    <row r="4" spans="1:3" ht="24.95" customHeight="1" x14ac:dyDescent="0.4">
      <c r="A4" s="10" t="s">
        <v>51</v>
      </c>
      <c r="B4" s="10"/>
      <c r="C4" s="10"/>
    </row>
    <row r="5" spans="1:3" ht="18.75" customHeight="1" x14ac:dyDescent="0.25">
      <c r="A5" s="44" t="s">
        <v>12</v>
      </c>
      <c r="B5" s="42"/>
      <c r="C5" s="42"/>
    </row>
    <row r="6" spans="1:3" ht="18.75" customHeight="1" x14ac:dyDescent="0.25">
      <c r="A6" s="51" t="s">
        <v>13</v>
      </c>
      <c r="B6" s="51"/>
      <c r="C6" s="51"/>
    </row>
    <row r="7" spans="1:3" ht="18.95" customHeight="1" x14ac:dyDescent="0.3">
      <c r="A7" s="1" t="s">
        <v>14</v>
      </c>
      <c r="B7" s="3" t="s">
        <v>123</v>
      </c>
      <c r="C7" s="3" t="s">
        <v>15</v>
      </c>
    </row>
    <row r="8" spans="1:3" ht="12" customHeight="1" x14ac:dyDescent="0.25">
      <c r="A8" s="13"/>
      <c r="B8" s="4"/>
      <c r="C8" s="49"/>
    </row>
    <row r="9" spans="1:3" ht="15" customHeight="1" x14ac:dyDescent="0.25">
      <c r="A9" s="13" t="s">
        <v>16</v>
      </c>
      <c r="B9" s="4">
        <v>1446</v>
      </c>
      <c r="C9" s="49" t="s">
        <v>17</v>
      </c>
    </row>
    <row r="10" spans="1:3" ht="15" customHeight="1" x14ac:dyDescent="0.25">
      <c r="A10" s="13" t="s">
        <v>18</v>
      </c>
      <c r="B10" s="4">
        <v>10</v>
      </c>
      <c r="C10" s="49" t="s">
        <v>17</v>
      </c>
    </row>
    <row r="11" spans="1:3" ht="15" customHeight="1" x14ac:dyDescent="0.25">
      <c r="A11" s="13" t="s">
        <v>19</v>
      </c>
      <c r="B11" s="4">
        <v>85</v>
      </c>
      <c r="C11" s="49" t="s">
        <v>17</v>
      </c>
    </row>
    <row r="12" spans="1:3" ht="12" customHeight="1" x14ac:dyDescent="0.25">
      <c r="A12" s="13"/>
      <c r="B12" s="4"/>
      <c r="C12" s="49"/>
    </row>
    <row r="13" spans="1:3" ht="15" customHeight="1" x14ac:dyDescent="0.25">
      <c r="A13" s="23" t="s">
        <v>45</v>
      </c>
      <c r="B13" s="4"/>
      <c r="C13" s="49"/>
    </row>
    <row r="14" spans="1:3" ht="15" customHeight="1" x14ac:dyDescent="0.25">
      <c r="A14" s="2" t="s">
        <v>52</v>
      </c>
      <c r="B14" s="4">
        <v>183</v>
      </c>
      <c r="C14" s="11" t="s">
        <v>21</v>
      </c>
    </row>
    <row r="15" spans="1:3" ht="15" customHeight="1" x14ac:dyDescent="0.25">
      <c r="A15" s="2" t="s">
        <v>128</v>
      </c>
      <c r="B15" s="4"/>
      <c r="C15" s="11" t="s">
        <v>21</v>
      </c>
    </row>
    <row r="16" spans="1:3" ht="12" customHeight="1" x14ac:dyDescent="0.25">
      <c r="A16" s="2"/>
      <c r="B16" s="4"/>
      <c r="C16" s="11"/>
    </row>
    <row r="17" spans="1:3" ht="15" customHeight="1" x14ac:dyDescent="0.25">
      <c r="A17" s="6" t="s">
        <v>53</v>
      </c>
      <c r="B17" s="24">
        <v>503.75</v>
      </c>
      <c r="C17" s="11" t="s">
        <v>21</v>
      </c>
    </row>
    <row r="18" spans="1:3" ht="15" customHeight="1" x14ac:dyDescent="0.25">
      <c r="A18" s="2" t="s">
        <v>46</v>
      </c>
      <c r="B18" s="21"/>
      <c r="C18" s="11"/>
    </row>
    <row r="19" spans="1:3" ht="12" customHeight="1" x14ac:dyDescent="0.25">
      <c r="A19" s="2"/>
      <c r="B19" s="4"/>
      <c r="C19" s="11"/>
    </row>
    <row r="20" spans="1:3" ht="15" customHeight="1" x14ac:dyDescent="0.25">
      <c r="A20" s="2" t="s">
        <v>47</v>
      </c>
      <c r="B20" s="4"/>
      <c r="C20" s="11"/>
    </row>
    <row r="21" spans="1:3" ht="15" customHeight="1" x14ac:dyDescent="0.25">
      <c r="A21" s="2" t="s">
        <v>134</v>
      </c>
      <c r="B21" s="4">
        <v>102</v>
      </c>
      <c r="C21" s="11" t="s">
        <v>21</v>
      </c>
    </row>
    <row r="22" spans="1:3" ht="15" customHeight="1" x14ac:dyDescent="0.25">
      <c r="A22" s="2" t="s">
        <v>135</v>
      </c>
      <c r="B22" s="4">
        <v>145</v>
      </c>
      <c r="C22" s="11" t="s">
        <v>21</v>
      </c>
    </row>
    <row r="23" spans="1:3" ht="15" customHeight="1" x14ac:dyDescent="0.25">
      <c r="A23" s="2" t="s">
        <v>127</v>
      </c>
      <c r="B23" s="4">
        <v>134</v>
      </c>
      <c r="C23" s="11" t="s">
        <v>21</v>
      </c>
    </row>
    <row r="24" spans="1:3" ht="12" customHeight="1" x14ac:dyDescent="0.25">
      <c r="A24" s="2"/>
      <c r="B24" s="4"/>
      <c r="C24" s="11"/>
    </row>
    <row r="25" spans="1:3" ht="15" customHeight="1" x14ac:dyDescent="0.25">
      <c r="A25" s="2" t="s">
        <v>54</v>
      </c>
      <c r="B25" s="4">
        <v>5.49</v>
      </c>
      <c r="C25" s="11" t="s">
        <v>21</v>
      </c>
    </row>
    <row r="26" spans="1:3" ht="12" customHeight="1" x14ac:dyDescent="0.25">
      <c r="A26" s="2"/>
      <c r="B26" s="4"/>
      <c r="C26" s="11"/>
    </row>
    <row r="27" spans="1:3" ht="15" customHeight="1" x14ac:dyDescent="0.25">
      <c r="A27" s="2" t="s">
        <v>48</v>
      </c>
      <c r="B27" s="4">
        <v>1025.07</v>
      </c>
      <c r="C27" s="11" t="s">
        <v>21</v>
      </c>
    </row>
    <row r="28" spans="1:3" ht="15" customHeight="1" x14ac:dyDescent="0.25">
      <c r="A28" s="2" t="s">
        <v>49</v>
      </c>
      <c r="B28" s="4"/>
      <c r="C28" s="11"/>
    </row>
    <row r="29" spans="1:3" ht="15" customHeight="1" x14ac:dyDescent="0.25">
      <c r="A29" s="2" t="s">
        <v>55</v>
      </c>
      <c r="B29" s="4"/>
      <c r="C29" s="11"/>
    </row>
    <row r="30" spans="1:3" ht="15" customHeight="1" x14ac:dyDescent="0.25">
      <c r="A30" s="2" t="s">
        <v>56</v>
      </c>
      <c r="B30" s="4"/>
      <c r="C30" s="11"/>
    </row>
    <row r="31" spans="1:3" ht="12" customHeight="1" x14ac:dyDescent="0.25">
      <c r="A31" s="2"/>
      <c r="B31" s="4"/>
      <c r="C31" s="11"/>
    </row>
    <row r="32" spans="1:3" ht="15" customHeight="1" x14ac:dyDescent="0.25">
      <c r="A32" s="23" t="s">
        <v>22</v>
      </c>
      <c r="B32" s="4">
        <f>SUM(B9+B10+B11+B14+B17+B21+B22+B23+B25+B27)</f>
        <v>3639.3099999999995</v>
      </c>
      <c r="C32" s="7"/>
    </row>
    <row r="33" spans="1:3" ht="12" customHeight="1" x14ac:dyDescent="0.25">
      <c r="A33" s="23"/>
      <c r="B33" s="4"/>
      <c r="C33" s="7"/>
    </row>
    <row r="34" spans="1:3" ht="18.95" customHeight="1" x14ac:dyDescent="0.3">
      <c r="A34" s="1" t="s">
        <v>23</v>
      </c>
      <c r="B34" s="3" t="s">
        <v>123</v>
      </c>
      <c r="C34" s="3" t="s">
        <v>15</v>
      </c>
    </row>
    <row r="35" spans="1:3" ht="12" customHeight="1" x14ac:dyDescent="0.25">
      <c r="A35" s="2"/>
      <c r="B35" s="5"/>
      <c r="C35" s="20"/>
    </row>
    <row r="36" spans="1:3" ht="15" customHeight="1" x14ac:dyDescent="0.25">
      <c r="A36" s="2" t="s">
        <v>16</v>
      </c>
      <c r="B36" s="5">
        <v>1446</v>
      </c>
      <c r="C36" s="20" t="s">
        <v>17</v>
      </c>
    </row>
    <row r="37" spans="1:3" ht="15" customHeight="1" x14ac:dyDescent="0.25">
      <c r="A37" s="2" t="s">
        <v>18</v>
      </c>
      <c r="B37" s="5">
        <v>10</v>
      </c>
      <c r="C37" s="8" t="s">
        <v>17</v>
      </c>
    </row>
    <row r="38" spans="1:3" ht="15" customHeight="1" x14ac:dyDescent="0.25">
      <c r="A38" s="2" t="s">
        <v>19</v>
      </c>
      <c r="B38" s="5">
        <v>85</v>
      </c>
      <c r="C38" s="8" t="s">
        <v>17</v>
      </c>
    </row>
    <row r="39" spans="1:3" ht="12" customHeight="1" x14ac:dyDescent="0.25">
      <c r="A39" s="2"/>
      <c r="B39" s="5"/>
      <c r="C39" s="8"/>
    </row>
    <row r="40" spans="1:3" ht="15" customHeight="1" x14ac:dyDescent="0.25">
      <c r="A40" s="2" t="s">
        <v>57</v>
      </c>
      <c r="B40" s="5">
        <v>517.1</v>
      </c>
      <c r="C40" s="11" t="s">
        <v>21</v>
      </c>
    </row>
    <row r="41" spans="1:3" ht="15" customHeight="1" x14ac:dyDescent="0.25">
      <c r="A41" s="2" t="s">
        <v>58</v>
      </c>
      <c r="B41" s="5"/>
      <c r="C41" s="11"/>
    </row>
    <row r="42" spans="1:3" ht="15" customHeight="1" x14ac:dyDescent="0.25">
      <c r="A42" s="2" t="s">
        <v>59</v>
      </c>
      <c r="B42" s="5"/>
      <c r="C42" s="11"/>
    </row>
    <row r="43" spans="1:3" ht="12" customHeight="1" x14ac:dyDescent="0.25">
      <c r="A43" s="2"/>
      <c r="B43" s="5"/>
      <c r="C43" s="11"/>
    </row>
    <row r="44" spans="1:3" ht="15" customHeight="1" x14ac:dyDescent="0.25">
      <c r="A44" s="6" t="s">
        <v>24</v>
      </c>
      <c r="B44" s="5">
        <f>SUM(B36:B40)</f>
        <v>2058.1</v>
      </c>
      <c r="C44" s="2"/>
    </row>
    <row r="45" spans="1:3" ht="12" customHeight="1" x14ac:dyDescent="0.25">
      <c r="A45" s="6"/>
      <c r="B45" s="5"/>
      <c r="C45" s="2"/>
    </row>
    <row r="46" spans="1:3" ht="18.95" customHeight="1" x14ac:dyDescent="0.3">
      <c r="A46" s="1" t="s">
        <v>25</v>
      </c>
      <c r="B46" s="3" t="s">
        <v>123</v>
      </c>
      <c r="C46" s="3" t="s">
        <v>15</v>
      </c>
    </row>
    <row r="47" spans="1:3" ht="11.25" customHeight="1" x14ac:dyDescent="0.25">
      <c r="A47" s="2"/>
      <c r="B47" s="5"/>
      <c r="C47" s="20"/>
    </row>
    <row r="48" spans="1:3" ht="15" customHeight="1" x14ac:dyDescent="0.25">
      <c r="A48" s="2" t="s">
        <v>16</v>
      </c>
      <c r="B48" s="5">
        <v>1446</v>
      </c>
      <c r="C48" s="20" t="s">
        <v>17</v>
      </c>
    </row>
    <row r="49" spans="1:3" ht="15" customHeight="1" x14ac:dyDescent="0.25">
      <c r="A49" s="2" t="s">
        <v>18</v>
      </c>
      <c r="B49" s="5">
        <v>10</v>
      </c>
      <c r="C49" s="20" t="s">
        <v>17</v>
      </c>
    </row>
    <row r="50" spans="1:3" ht="15" customHeight="1" x14ac:dyDescent="0.25">
      <c r="A50" s="2" t="s">
        <v>19</v>
      </c>
      <c r="B50" s="5">
        <v>85</v>
      </c>
      <c r="C50" s="20" t="s">
        <v>17</v>
      </c>
    </row>
    <row r="51" spans="1:3" ht="11.25" customHeight="1" x14ac:dyDescent="0.25">
      <c r="A51" s="2"/>
      <c r="B51" s="5"/>
      <c r="C51" s="20"/>
    </row>
    <row r="52" spans="1:3" ht="15" customHeight="1" x14ac:dyDescent="0.25">
      <c r="A52" s="2" t="s">
        <v>60</v>
      </c>
      <c r="B52" s="5">
        <v>575.02</v>
      </c>
      <c r="C52" s="20" t="s">
        <v>21</v>
      </c>
    </row>
    <row r="53" spans="1:3" ht="15" customHeight="1" x14ac:dyDescent="0.25">
      <c r="A53" s="2" t="s">
        <v>61</v>
      </c>
      <c r="B53" s="5"/>
      <c r="C53" s="20"/>
    </row>
    <row r="54" spans="1:3" ht="15" customHeight="1" x14ac:dyDescent="0.25">
      <c r="A54" s="2" t="s">
        <v>62</v>
      </c>
      <c r="B54" s="5"/>
      <c r="C54" s="20"/>
    </row>
    <row r="55" spans="1:3" ht="15" customHeight="1" x14ac:dyDescent="0.25">
      <c r="A55" s="2" t="s">
        <v>63</v>
      </c>
      <c r="B55" s="5"/>
      <c r="C55" s="20"/>
    </row>
    <row r="56" spans="1:3" ht="11.25" customHeight="1" x14ac:dyDescent="0.25">
      <c r="A56" s="2"/>
      <c r="B56" s="5"/>
      <c r="C56" s="20"/>
    </row>
    <row r="57" spans="1:3" ht="15" customHeight="1" x14ac:dyDescent="0.25">
      <c r="A57" s="6" t="s">
        <v>26</v>
      </c>
      <c r="B57" s="5">
        <f>SUM(B48:B56)</f>
        <v>2116.02</v>
      </c>
      <c r="C57" s="2"/>
    </row>
    <row r="58" spans="1:3" ht="11.25" customHeight="1" x14ac:dyDescent="0.25">
      <c r="A58" s="6"/>
      <c r="B58" s="5"/>
      <c r="C58" s="2"/>
    </row>
    <row r="59" spans="1:3" ht="15" customHeight="1" x14ac:dyDescent="0.3">
      <c r="A59" s="1"/>
      <c r="B59" s="1"/>
      <c r="C59" s="3"/>
    </row>
    <row r="60" spans="1:3" ht="17.25" x14ac:dyDescent="0.3">
      <c r="A60" s="45" t="s">
        <v>64</v>
      </c>
      <c r="B60" s="46"/>
      <c r="C60" s="47">
        <f>B32</f>
        <v>3639.3099999999995</v>
      </c>
    </row>
    <row r="61" spans="1:3" ht="16.5" customHeight="1" x14ac:dyDescent="0.3">
      <c r="A61" s="45" t="s">
        <v>65</v>
      </c>
      <c r="B61" s="46"/>
      <c r="C61" s="47">
        <f>B32+B44</f>
        <v>5697.41</v>
      </c>
    </row>
    <row r="62" spans="1:3" ht="17.25" x14ac:dyDescent="0.3">
      <c r="A62" s="45" t="s">
        <v>66</v>
      </c>
      <c r="B62" s="45"/>
      <c r="C62" s="47">
        <f>B32+B44+B57</f>
        <v>7813.43</v>
      </c>
    </row>
    <row r="63" spans="1:3" ht="15.75" x14ac:dyDescent="0.25">
      <c r="A63" s="19" t="s">
        <v>29</v>
      </c>
      <c r="C63" s="12"/>
    </row>
  </sheetData>
  <sheetProtection sheet="1" objects="1" scenarios="1"/>
  <mergeCells count="1">
    <mergeCell ref="A1:C1"/>
  </mergeCells>
  <printOptions horizontalCentered="1"/>
  <pageMargins left="0.25" right="0.25" top="0.25" bottom="0.25" header="0.25" footer="0.25"/>
  <pageSetup scale="66"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121</v>
      </c>
      <c r="B3" s="9"/>
      <c r="C3" s="9"/>
    </row>
    <row r="4" spans="1:3" ht="24.95" customHeight="1" x14ac:dyDescent="0.4">
      <c r="A4" s="10" t="s">
        <v>67</v>
      </c>
      <c r="B4" s="10"/>
      <c r="C4" s="10"/>
    </row>
    <row r="5" spans="1:3" ht="18.75" customHeight="1" x14ac:dyDescent="0.25">
      <c r="A5" s="43" t="s">
        <v>12</v>
      </c>
      <c r="B5" s="43"/>
      <c r="C5" s="43"/>
    </row>
    <row r="6" spans="1:3" ht="18.75" customHeight="1" x14ac:dyDescent="0.25">
      <c r="A6" s="51" t="s">
        <v>13</v>
      </c>
      <c r="B6" s="51"/>
      <c r="C6" s="51"/>
    </row>
    <row r="7" spans="1:3" ht="18.95" customHeight="1" x14ac:dyDescent="0.3">
      <c r="A7" s="1" t="s">
        <v>14</v>
      </c>
      <c r="B7" s="3" t="s">
        <v>123</v>
      </c>
      <c r="C7" s="3" t="s">
        <v>15</v>
      </c>
    </row>
    <row r="8" spans="1:3" ht="12" customHeight="1" x14ac:dyDescent="0.25">
      <c r="A8" s="13"/>
      <c r="B8" s="4"/>
      <c r="C8" s="49"/>
    </row>
    <row r="9" spans="1:3" ht="15" customHeight="1" x14ac:dyDescent="0.25">
      <c r="A9" s="13" t="s">
        <v>16</v>
      </c>
      <c r="B9" s="4">
        <v>1446</v>
      </c>
      <c r="C9" s="49" t="s">
        <v>17</v>
      </c>
    </row>
    <row r="10" spans="1:3" ht="15" customHeight="1" x14ac:dyDescent="0.25">
      <c r="A10" s="13" t="s">
        <v>18</v>
      </c>
      <c r="B10" s="4">
        <v>10</v>
      </c>
      <c r="C10" s="49" t="s">
        <v>17</v>
      </c>
    </row>
    <row r="11" spans="1:3" ht="15" customHeight="1" x14ac:dyDescent="0.25">
      <c r="A11" s="13" t="s">
        <v>19</v>
      </c>
      <c r="B11" s="4">
        <v>85</v>
      </c>
      <c r="C11" s="49" t="s">
        <v>17</v>
      </c>
    </row>
    <row r="12" spans="1:3" ht="15" customHeight="1" x14ac:dyDescent="0.25">
      <c r="A12" s="13" t="s">
        <v>40</v>
      </c>
      <c r="B12" s="4">
        <v>20</v>
      </c>
      <c r="C12" s="49" t="s">
        <v>17</v>
      </c>
    </row>
    <row r="13" spans="1:3" ht="12" customHeight="1" x14ac:dyDescent="0.25">
      <c r="A13" s="13"/>
      <c r="B13" s="4"/>
      <c r="C13" s="49"/>
    </row>
    <row r="14" spans="1:3" ht="15" customHeight="1" x14ac:dyDescent="0.25">
      <c r="A14" s="23" t="s">
        <v>50</v>
      </c>
      <c r="B14" s="4"/>
      <c r="C14" s="49"/>
    </row>
    <row r="15" spans="1:3" ht="15" customHeight="1" x14ac:dyDescent="0.25">
      <c r="A15" s="13" t="s">
        <v>129</v>
      </c>
      <c r="B15" s="4">
        <v>177</v>
      </c>
      <c r="C15" s="11" t="s">
        <v>21</v>
      </c>
    </row>
    <row r="16" spans="1:3" ht="15" customHeight="1" x14ac:dyDescent="0.25">
      <c r="A16" s="13" t="s">
        <v>130</v>
      </c>
      <c r="B16" s="4">
        <v>153</v>
      </c>
      <c r="C16" s="11" t="s">
        <v>21</v>
      </c>
    </row>
    <row r="17" spans="1:3" ht="15" customHeight="1" x14ac:dyDescent="0.25">
      <c r="A17" s="13" t="s">
        <v>131</v>
      </c>
      <c r="B17" s="4">
        <v>52</v>
      </c>
      <c r="C17" s="11" t="s">
        <v>21</v>
      </c>
    </row>
    <row r="18" spans="1:3" ht="15" customHeight="1" x14ac:dyDescent="0.25">
      <c r="A18" s="13" t="s">
        <v>92</v>
      </c>
      <c r="B18" s="4">
        <v>14</v>
      </c>
      <c r="C18" s="11" t="s">
        <v>21</v>
      </c>
    </row>
    <row r="19" spans="1:3" ht="15" customHeight="1" x14ac:dyDescent="0.25">
      <c r="A19" s="13" t="s">
        <v>68</v>
      </c>
      <c r="B19" s="4">
        <v>39.5</v>
      </c>
      <c r="C19" s="11" t="s">
        <v>21</v>
      </c>
    </row>
    <row r="20" spans="1:3" ht="15" customHeight="1" x14ac:dyDescent="0.25">
      <c r="A20" s="13" t="s">
        <v>69</v>
      </c>
      <c r="B20" s="4">
        <v>106</v>
      </c>
      <c r="C20" s="11" t="s">
        <v>21</v>
      </c>
    </row>
    <row r="21" spans="1:3" ht="12" customHeight="1" x14ac:dyDescent="0.25">
      <c r="A21" s="13"/>
      <c r="B21" s="4"/>
      <c r="C21" s="11"/>
    </row>
    <row r="22" spans="1:3" ht="15" customHeight="1" x14ac:dyDescent="0.25">
      <c r="A22" s="13" t="s">
        <v>70</v>
      </c>
      <c r="B22" s="21">
        <v>165.35</v>
      </c>
      <c r="C22" s="11" t="s">
        <v>21</v>
      </c>
    </row>
    <row r="23" spans="1:3" ht="12" customHeight="1" x14ac:dyDescent="0.25">
      <c r="A23" s="2"/>
      <c r="B23" s="4"/>
      <c r="C23" s="11"/>
    </row>
    <row r="24" spans="1:3" ht="15" customHeight="1" x14ac:dyDescent="0.25">
      <c r="A24" s="2" t="s">
        <v>149</v>
      </c>
      <c r="B24" s="21">
        <v>181.77</v>
      </c>
      <c r="C24" s="11" t="s">
        <v>21</v>
      </c>
    </row>
    <row r="25" spans="1:3" ht="15" customHeight="1" x14ac:dyDescent="0.25">
      <c r="A25" s="2" t="s">
        <v>71</v>
      </c>
      <c r="B25" s="21"/>
      <c r="C25" s="35"/>
    </row>
    <row r="26" spans="1:3" ht="15" customHeight="1" x14ac:dyDescent="0.25">
      <c r="A26" s="2"/>
      <c r="B26" s="4"/>
      <c r="C26" s="11"/>
    </row>
    <row r="27" spans="1:3" ht="15" customHeight="1" x14ac:dyDescent="0.25">
      <c r="A27" s="2" t="s">
        <v>144</v>
      </c>
      <c r="B27" s="21">
        <v>224.48</v>
      </c>
      <c r="C27" s="11" t="s">
        <v>21</v>
      </c>
    </row>
    <row r="28" spans="1:3" ht="15" customHeight="1" x14ac:dyDescent="0.25">
      <c r="A28" s="2" t="s">
        <v>72</v>
      </c>
      <c r="B28" s="21"/>
      <c r="C28" s="11"/>
    </row>
    <row r="29" spans="1:3" ht="15" customHeight="1" x14ac:dyDescent="0.25">
      <c r="A29" s="2" t="s">
        <v>73</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123</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132</v>
      </c>
      <c r="B40" s="5">
        <v>64</v>
      </c>
      <c r="C40" s="8" t="s">
        <v>21</v>
      </c>
    </row>
    <row r="41" spans="1:3" ht="14.25" customHeight="1" x14ac:dyDescent="0.25">
      <c r="A41" s="2" t="s">
        <v>133</v>
      </c>
      <c r="B41" s="5">
        <v>29</v>
      </c>
      <c r="C41" s="8" t="s">
        <v>21</v>
      </c>
    </row>
    <row r="42" spans="1:3" ht="15" customHeight="1" x14ac:dyDescent="0.25">
      <c r="A42" s="2" t="s">
        <v>74</v>
      </c>
      <c r="B42" s="5">
        <v>113</v>
      </c>
      <c r="C42" s="8" t="s">
        <v>21</v>
      </c>
    </row>
    <row r="43" spans="1:3" ht="15" customHeight="1" x14ac:dyDescent="0.25">
      <c r="A43" s="2" t="s">
        <v>75</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123</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9"/>
    </row>
    <row r="53" spans="1:3" ht="15" customHeight="1" x14ac:dyDescent="0.25">
      <c r="A53" s="23" t="s">
        <v>20</v>
      </c>
      <c r="B53" s="4"/>
      <c r="C53" s="49"/>
    </row>
    <row r="54" spans="1:3" ht="15" customHeight="1" x14ac:dyDescent="0.25">
      <c r="A54" s="2" t="s">
        <v>76</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5" t="s">
        <v>77</v>
      </c>
      <c r="B59" s="46"/>
      <c r="C59" s="47">
        <v>2452.7199999999998</v>
      </c>
    </row>
    <row r="60" spans="1:3" ht="17.25" customHeight="1" x14ac:dyDescent="0.3">
      <c r="A60" s="45" t="s">
        <v>78</v>
      </c>
      <c r="B60" s="46"/>
      <c r="C60" s="47">
        <f>B31</f>
        <v>2674.1</v>
      </c>
    </row>
    <row r="61" spans="1:3" ht="17.25" customHeight="1" x14ac:dyDescent="0.3">
      <c r="A61" s="45" t="s">
        <v>79</v>
      </c>
      <c r="B61" s="46"/>
      <c r="C61" s="47">
        <f>B31+B45</f>
        <v>4534.1000000000004</v>
      </c>
    </row>
    <row r="62" spans="1:3" ht="17.25" customHeight="1" x14ac:dyDescent="0.3">
      <c r="A62" s="45" t="s">
        <v>80</v>
      </c>
      <c r="B62" s="46"/>
      <c r="C62" s="47">
        <f>B31+B45</f>
        <v>4534.1000000000004</v>
      </c>
    </row>
    <row r="63" spans="1:3" ht="17.25" customHeight="1" x14ac:dyDescent="0.3">
      <c r="A63" s="45" t="s">
        <v>81</v>
      </c>
      <c r="B63" s="46"/>
      <c r="C63" s="47">
        <f>B31+B45+B56</f>
        <v>6200.1</v>
      </c>
    </row>
    <row r="64" spans="1:3" ht="15" customHeight="1" x14ac:dyDescent="0.25">
      <c r="A64" s="19"/>
      <c r="C64" s="12"/>
    </row>
    <row r="65" spans="1:3" ht="18.75" x14ac:dyDescent="0.3">
      <c r="A65" s="53" t="s">
        <v>30</v>
      </c>
      <c r="B65" s="54"/>
      <c r="C65" s="12"/>
    </row>
    <row r="66" spans="1:3" ht="14.25" customHeight="1" x14ac:dyDescent="0.25">
      <c r="A66" s="25" t="s">
        <v>82</v>
      </c>
      <c r="B66" s="27">
        <v>50</v>
      </c>
      <c r="C66" s="38" t="s">
        <v>21</v>
      </c>
    </row>
    <row r="67" spans="1:3" ht="14.25" customHeight="1" x14ac:dyDescent="0.25">
      <c r="A67" s="25" t="s">
        <v>83</v>
      </c>
      <c r="B67" s="27">
        <v>48</v>
      </c>
      <c r="C67" s="38" t="s">
        <v>21</v>
      </c>
    </row>
    <row r="68" spans="1:3" ht="14.25" customHeight="1" x14ac:dyDescent="0.25">
      <c r="A68" s="25" t="s">
        <v>84</v>
      </c>
      <c r="B68" s="27" t="s">
        <v>42</v>
      </c>
      <c r="C68" s="38" t="s">
        <v>21</v>
      </c>
    </row>
    <row r="69" spans="1:3" ht="14.25" customHeight="1" x14ac:dyDescent="0.25">
      <c r="A69" s="25" t="s">
        <v>41</v>
      </c>
      <c r="B69" s="27" t="s">
        <v>42</v>
      </c>
      <c r="C69" s="38" t="s">
        <v>21</v>
      </c>
    </row>
    <row r="70" spans="1:3" ht="14.25" customHeight="1" x14ac:dyDescent="0.25">
      <c r="A70" s="25" t="s">
        <v>85</v>
      </c>
      <c r="B70" s="27" t="s">
        <v>42</v>
      </c>
      <c r="C70" s="38" t="s">
        <v>21</v>
      </c>
    </row>
    <row r="71" spans="1:3" ht="14.25" customHeight="1" x14ac:dyDescent="0.25">
      <c r="A71" s="25" t="s">
        <v>43</v>
      </c>
      <c r="B71" s="27">
        <v>65</v>
      </c>
      <c r="C71" s="38" t="s">
        <v>21</v>
      </c>
    </row>
    <row r="72" spans="1:3" ht="14.25" customHeight="1" x14ac:dyDescent="0.25">
      <c r="A72" s="25" t="s">
        <v>86</v>
      </c>
      <c r="B72" s="27">
        <v>140</v>
      </c>
      <c r="C72" s="38" t="s">
        <v>21</v>
      </c>
    </row>
    <row r="73" spans="1:3" ht="14.25" customHeight="1" x14ac:dyDescent="0.25">
      <c r="A73" s="25" t="s">
        <v>87</v>
      </c>
      <c r="B73" s="27">
        <v>134</v>
      </c>
      <c r="C73" s="38" t="s">
        <v>21</v>
      </c>
    </row>
    <row r="74" spans="1:3" ht="14.25" customHeight="1" x14ac:dyDescent="0.25">
      <c r="A74" s="25" t="s">
        <v>88</v>
      </c>
      <c r="B74" s="27" t="s">
        <v>42</v>
      </c>
      <c r="C74" s="38" t="s">
        <v>21</v>
      </c>
    </row>
    <row r="75" spans="1:3" ht="14.25" customHeight="1" x14ac:dyDescent="0.25">
      <c r="A75" s="26" t="s">
        <v>89</v>
      </c>
      <c r="B75" s="41">
        <v>134</v>
      </c>
      <c r="C75" s="39" t="s">
        <v>21</v>
      </c>
    </row>
    <row r="76" spans="1:3" ht="14.25" customHeight="1" x14ac:dyDescent="0.25">
      <c r="A76" s="26" t="s">
        <v>90</v>
      </c>
      <c r="B76" s="41">
        <v>169</v>
      </c>
      <c r="C76" s="39" t="s">
        <v>21</v>
      </c>
    </row>
    <row r="77" spans="1:3" ht="14.25" customHeight="1" x14ac:dyDescent="0.25">
      <c r="A77" s="36" t="s">
        <v>91</v>
      </c>
      <c r="B77" s="37">
        <v>169</v>
      </c>
      <c r="C77" s="40" t="s">
        <v>21</v>
      </c>
    </row>
    <row r="78" spans="1:3" s="48" customFormat="1" ht="12" customHeight="1" x14ac:dyDescent="0.25">
      <c r="A78" s="48"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63" t="e" vm="1">
        <v>#VALUE!</v>
      </c>
      <c r="B1" s="64"/>
      <c r="C1" s="64"/>
      <c r="D1" s="64"/>
      <c r="E1" s="64"/>
      <c r="F1" s="64"/>
      <c r="G1" s="64"/>
      <c r="H1" s="64"/>
    </row>
    <row r="2" spans="1:8" ht="36" x14ac:dyDescent="0.55000000000000004">
      <c r="A2" s="65" t="s">
        <v>122</v>
      </c>
      <c r="B2" s="52"/>
      <c r="C2" s="52"/>
      <c r="D2" s="52"/>
      <c r="E2" s="52"/>
      <c r="F2" s="52"/>
      <c r="G2" s="52"/>
      <c r="H2" s="52"/>
    </row>
    <row r="3" spans="1:8" ht="33" customHeight="1" x14ac:dyDescent="0.25">
      <c r="A3" s="66" t="s">
        <v>93</v>
      </c>
      <c r="B3" s="57"/>
      <c r="C3" s="57"/>
      <c r="D3" s="57"/>
      <c r="E3" s="28" t="s">
        <v>94</v>
      </c>
      <c r="F3" s="28" t="s">
        <v>95</v>
      </c>
      <c r="G3" s="28" t="s">
        <v>96</v>
      </c>
      <c r="H3" s="28" t="s">
        <v>97</v>
      </c>
    </row>
    <row r="4" spans="1:8" ht="18.75" customHeight="1" x14ac:dyDescent="0.25">
      <c r="A4" s="57" t="s">
        <v>98</v>
      </c>
      <c r="B4" s="57"/>
      <c r="C4" s="57"/>
      <c r="D4" s="57"/>
      <c r="E4" s="29" t="s">
        <v>99</v>
      </c>
      <c r="F4" s="30" t="e">
        <f>#REF!+#REF!+#REF!+#REF!+#REF!+#REF!+#REF!+#REF!+#REF!+#REF!+#REF!+#REF!</f>
        <v>#REF!</v>
      </c>
      <c r="G4" s="31" t="e">
        <f>#REF!+#REF!+#REF!+#REF!+#REF!</f>
        <v>#REF!</v>
      </c>
      <c r="H4" s="31" t="e">
        <f t="shared" ref="H4:H22" si="0">SUM(F4+G4)</f>
        <v>#REF!</v>
      </c>
    </row>
    <row r="5" spans="1:8" ht="18.75" customHeight="1" x14ac:dyDescent="0.25">
      <c r="A5" s="57" t="s">
        <v>100</v>
      </c>
      <c r="B5" s="57"/>
      <c r="C5" s="57"/>
      <c r="D5" s="57"/>
      <c r="E5" s="29" t="s">
        <v>99</v>
      </c>
      <c r="F5" s="30" t="e">
        <f>#REF!+#REF!+#REF!+#REF!+#REF!+#REF!+#REF!+#REF!+#REF!+#REF!+#REF!+#REF!</f>
        <v>#REF!</v>
      </c>
      <c r="G5" s="31" t="e">
        <f>#REF!+#REF!+#REF!</f>
        <v>#REF!</v>
      </c>
      <c r="H5" s="31" t="e">
        <f t="shared" si="0"/>
        <v>#REF!</v>
      </c>
    </row>
    <row r="6" spans="1:8" ht="18.75" customHeight="1" x14ac:dyDescent="0.25">
      <c r="A6" s="57" t="s">
        <v>124</v>
      </c>
      <c r="B6" s="57"/>
      <c r="C6" s="57"/>
      <c r="D6" s="57"/>
      <c r="E6" s="29" t="s">
        <v>109</v>
      </c>
      <c r="F6" s="30" t="e">
        <f>#REF!+#REF!+#REF!+#REF!+#REF!+#REF!+#REF!+#REF!+#REF!</f>
        <v>#REF!</v>
      </c>
      <c r="G6" s="31" t="e">
        <f>#REF!+#REF!+#REF!</f>
        <v>#REF!</v>
      </c>
      <c r="H6" s="31" t="e">
        <f t="shared" si="0"/>
        <v>#REF!</v>
      </c>
    </row>
    <row r="7" spans="1:8" ht="18.75" customHeight="1" x14ac:dyDescent="0.25">
      <c r="A7" s="58" t="s">
        <v>150</v>
      </c>
      <c r="B7" s="59"/>
      <c r="C7" s="59"/>
      <c r="D7" s="60"/>
      <c r="E7" s="29" t="s">
        <v>102</v>
      </c>
      <c r="F7" s="30" t="e">
        <f>#REF!+#REF!+#REF!+#REF!+#REF!+#REF!+#REF!+#REF!+#REF!+#REF!+#REF!+#REF!</f>
        <v>#REF!</v>
      </c>
      <c r="G7" s="31" t="e">
        <f>#REF!+#REF!+#REF!+#REF!+#REF!+#REF!+#REF!+#REF!+#REF!+#REF!+#REF!</f>
        <v>#REF!</v>
      </c>
      <c r="H7" s="31" t="e">
        <f>F7+G7</f>
        <v>#REF!</v>
      </c>
    </row>
    <row r="8" spans="1:8" ht="18.75" customHeight="1" x14ac:dyDescent="0.25">
      <c r="A8" s="57" t="s">
        <v>103</v>
      </c>
      <c r="B8" s="57"/>
      <c r="C8" s="57"/>
      <c r="D8" s="57"/>
      <c r="E8" s="29" t="s">
        <v>101</v>
      </c>
      <c r="F8" s="30" t="e">
        <f>#REF!+#REF!+#REF!+#REF!+#REF!+#REF!+#REF!+#REF!+#REF!+#REF!+#REF!+#REF!+#REF!+#REF!+#REF!</f>
        <v>#REF!</v>
      </c>
      <c r="G8" s="31" t="e">
        <f>#REF!+#REF!+#REF!+#REF!+#REF!+#REF!+#REF!+#REF!+#REF!</f>
        <v>#REF!</v>
      </c>
      <c r="H8" s="31" t="e">
        <f t="shared" si="0"/>
        <v>#REF!</v>
      </c>
    </row>
    <row r="9" spans="1:8" ht="18.75" customHeight="1" x14ac:dyDescent="0.25">
      <c r="A9" s="57" t="s">
        <v>104</v>
      </c>
      <c r="B9" s="57"/>
      <c r="C9" s="57"/>
      <c r="D9" s="57"/>
      <c r="E9" s="29" t="s">
        <v>99</v>
      </c>
      <c r="F9" s="30" t="e">
        <f>#REF!+#REF!+#REF!+#REF!+#REF!+#REF!+#REF!+#REF!+#REF!+#REF!+#REF!+#REF!</f>
        <v>#REF!</v>
      </c>
      <c r="G9" s="31" t="e">
        <f>#REF!+#REF!+#REF!+#REF!+#REF!</f>
        <v>#REF!</v>
      </c>
      <c r="H9" s="31" t="e">
        <f t="shared" si="0"/>
        <v>#REF!</v>
      </c>
    </row>
    <row r="10" spans="1:8" ht="18.75" customHeight="1" x14ac:dyDescent="0.25">
      <c r="A10" s="57" t="s">
        <v>105</v>
      </c>
      <c r="B10" s="57"/>
      <c r="C10" s="57"/>
      <c r="D10" s="57"/>
      <c r="E10" s="29" t="s">
        <v>106</v>
      </c>
      <c r="F10" s="30" t="e">
        <f>#REF!+#REF!+#REF!+#REF!+#REF!+#REF!+#REF!</f>
        <v>#REF!</v>
      </c>
      <c r="G10" s="31" t="e">
        <f>#REF!+#REF!+#REF!+#REF!+#REF!+#REF!+#REF!</f>
        <v>#REF!</v>
      </c>
      <c r="H10" s="31" t="e">
        <f t="shared" si="0"/>
        <v>#REF!</v>
      </c>
    </row>
    <row r="11" spans="1:8" ht="18.75" customHeight="1" x14ac:dyDescent="0.25">
      <c r="A11" s="57" t="s">
        <v>107</v>
      </c>
      <c r="B11" s="57"/>
      <c r="C11" s="57"/>
      <c r="D11" s="57"/>
      <c r="E11" s="29" t="s">
        <v>101</v>
      </c>
      <c r="F11" s="30" t="e">
        <f>#REF!+#REF!+#REF!+#REF!+#REF!+#REF!+#REF!+#REF!+#REF!+#REF!+#REF!+#REF!+#REF!+#REF!+#REF!+#REF!+#REF!+#REF!+#REF!+#REF!</f>
        <v>#REF!</v>
      </c>
      <c r="G11" s="31" t="e">
        <f>#REF!+#REF!+#REF!+#REF!+#REF!+#REF!+#REF!+#REF!+#REF!+#REF!+#REF!</f>
        <v>#REF!</v>
      </c>
      <c r="H11" s="31" t="e">
        <f t="shared" si="0"/>
        <v>#REF!</v>
      </c>
    </row>
    <row r="12" spans="1:8" ht="18.75" customHeight="1" x14ac:dyDescent="0.25">
      <c r="A12" s="57" t="s">
        <v>108</v>
      </c>
      <c r="B12" s="57"/>
      <c r="C12" s="57"/>
      <c r="D12" s="57"/>
      <c r="E12" s="29" t="s">
        <v>109</v>
      </c>
      <c r="F12" s="30" t="e">
        <f>#REF!+#REF!+#REF!+#REF!+#REF!+#REF!+#REF!+#REF!+#REF!</f>
        <v>#REF!</v>
      </c>
      <c r="G12" s="31" t="e">
        <f>#REF!+#REF!+#REF!+#REF!+#REF!+#REF!+#REF!+#REF!+#REF!</f>
        <v>#REF!</v>
      </c>
      <c r="H12" s="31" t="e">
        <f t="shared" si="0"/>
        <v>#REF!</v>
      </c>
    </row>
    <row r="13" spans="1:8" ht="18.75" customHeight="1" x14ac:dyDescent="0.25">
      <c r="A13" s="57" t="s">
        <v>110</v>
      </c>
      <c r="B13" s="57"/>
      <c r="C13" s="57"/>
      <c r="D13" s="57"/>
      <c r="E13" s="29" t="s">
        <v>111</v>
      </c>
      <c r="F13" s="30" t="e">
        <f>#REF!+#REF!+#REF!+#REF!+#REF!+#REF!+#REF!+#REF!+#REF!+#REF!+#REF!+#REF!+#REF!+#REF!+#REF!+#REF!</f>
        <v>#REF!</v>
      </c>
      <c r="G13" s="31" t="e">
        <f>#REF!+#REF!+#REF!+#REF!+#REF!+#REF!+#REF!+#REF!+#REF!+#REF!+#REF!+#REF!+#REF!+#REF!+#REF!+#REF!+#REF!+#REF!</f>
        <v>#REF!</v>
      </c>
      <c r="H13" s="31" t="e">
        <f t="shared" si="0"/>
        <v>#REF!</v>
      </c>
    </row>
    <row r="14" spans="1:8" ht="18.75" customHeight="1" x14ac:dyDescent="0.25">
      <c r="A14" s="57" t="s">
        <v>112</v>
      </c>
      <c r="B14" s="57"/>
      <c r="C14" s="57"/>
      <c r="D14" s="57"/>
      <c r="E14" s="29" t="s">
        <v>101</v>
      </c>
      <c r="F14" s="30" t="e">
        <f>#REF!+#REF!+#REF!+#REF!+#REF!+#REF!+#REF!+#REF!+#REF!+#REF!+#REF!+#REF!+#REF!+#REF!+#REF!</f>
        <v>#REF!</v>
      </c>
      <c r="G14" s="31" t="e">
        <f>#REF!+#REF!+#REF!+#REF!+#REF!+#REF!+#REF!+#REF!+#REF!+#REF!+#REF!+#REF!+#REF!+#REF!+#REF!+#REF!+#REF!+#REF!+#REF!+#REF!+#REF!+#REF!+#REF!+#REF!</f>
        <v>#REF!</v>
      </c>
      <c r="H14" s="31" t="e">
        <f t="shared" si="0"/>
        <v>#REF!</v>
      </c>
    </row>
    <row r="15" spans="1:8" ht="18.75" customHeight="1" x14ac:dyDescent="0.25">
      <c r="A15" s="57" t="s">
        <v>113</v>
      </c>
      <c r="B15" s="57"/>
      <c r="C15" s="57"/>
      <c r="D15" s="57"/>
      <c r="E15" s="29" t="s">
        <v>102</v>
      </c>
      <c r="F15" s="30" t="e">
        <f>#REF!+#REF!+#REF!+#REF!+#REF!+#REF!+#REF!+#REF!+#REF!+#REF!+#REF!+#REF!</f>
        <v>#REF!</v>
      </c>
      <c r="G15" s="31" t="e">
        <f>#REF!+#REF!+#REF!+#REF!+#REF!+#REF!+#REF!+#REF!+#REF!+#REF!</f>
        <v>#REF!</v>
      </c>
      <c r="H15" s="31" t="e">
        <f t="shared" si="0"/>
        <v>#REF!</v>
      </c>
    </row>
    <row r="16" spans="1:8" ht="18.75" customHeight="1" x14ac:dyDescent="0.25">
      <c r="A16" s="57" t="s">
        <v>114</v>
      </c>
      <c r="B16" s="57"/>
      <c r="C16" s="57"/>
      <c r="D16" s="57"/>
      <c r="E16" s="29" t="s">
        <v>101</v>
      </c>
      <c r="F16" s="30" t="e">
        <f>#REF!+#REF!+#REF!+#REF!+#REF!+#REF!+#REF!+#REF!+#REF!+#REF!+#REF!+#REF!+#REF!+#REF!+#REF!</f>
        <v>#REF!</v>
      </c>
      <c r="G16" s="31" t="e">
        <f>#REF!+#REF!+#REF!+#REF!+#REF!+#REF!+#REF!+#REF!+#REF!+#REF!+#REF!+#REF!</f>
        <v>#REF!</v>
      </c>
      <c r="H16" s="31" t="e">
        <f t="shared" si="0"/>
        <v>#REF!</v>
      </c>
    </row>
    <row r="17" spans="1:8" ht="18.75" customHeight="1" x14ac:dyDescent="0.25">
      <c r="A17" s="58" t="s">
        <v>148</v>
      </c>
      <c r="B17" s="59"/>
      <c r="C17" s="59"/>
      <c r="D17" s="60"/>
      <c r="E17" s="29" t="s">
        <v>106</v>
      </c>
      <c r="F17" s="30" t="e">
        <f>#REF!+#REF!+#REF!+#REF!+#REF!+#REF!+#REF!</f>
        <v>#REF!</v>
      </c>
      <c r="G17" s="31" t="e">
        <f>#REF!+#REF!+#REF!+#REF!+#REF!+#REF!+#REF!+#REF!+#REF!+#REF!+#REF!+#REF!</f>
        <v>#REF!</v>
      </c>
      <c r="H17" s="31" t="e">
        <f t="shared" ref="H17" si="1">SUM(F17+G17)</f>
        <v>#REF!</v>
      </c>
    </row>
    <row r="18" spans="1:8" ht="18.75" customHeight="1" x14ac:dyDescent="0.25">
      <c r="A18" s="58" t="s">
        <v>115</v>
      </c>
      <c r="B18" s="59"/>
      <c r="C18" s="59"/>
      <c r="D18" s="60"/>
      <c r="E18" s="29" t="s">
        <v>109</v>
      </c>
      <c r="F18" s="30">
        <f>ODT!B9+ODT!B10+ODT!B11+ODT!B36+ODT!B37+ODT!B38+ODT!B48+ODT!B49+ODT!B50</f>
        <v>4623</v>
      </c>
      <c r="G18" s="31">
        <f>ODT!B14+ODT!B17+ODT!B21+ODT!B22+ODT!B23+ODT!B25+ODT!B27+ODT!B40+ODT!B52</f>
        <v>3190.43</v>
      </c>
      <c r="H18" s="31">
        <f t="shared" si="0"/>
        <v>7813.43</v>
      </c>
    </row>
    <row r="19" spans="1:8" ht="18.75" customHeight="1" x14ac:dyDescent="0.25">
      <c r="A19" s="57" t="s">
        <v>116</v>
      </c>
      <c r="B19" s="57"/>
      <c r="C19" s="57"/>
      <c r="D19" s="57"/>
      <c r="E19" s="29" t="s">
        <v>109</v>
      </c>
      <c r="F19" s="30" t="e">
        <f>#REF!+#REF!+#REF!+#REF!+#REF!+#REF!+#REF!+#REF!+#REF!+#REF!</f>
        <v>#REF!</v>
      </c>
      <c r="G19" s="31" t="e">
        <f>#REF!+#REF!+#REF!+#REF!+#REF!+#REF!+#REF!+#REF!+#REF!+#REF!</f>
        <v>#REF!</v>
      </c>
      <c r="H19" s="31" t="e">
        <f t="shared" si="0"/>
        <v>#REF!</v>
      </c>
    </row>
    <row r="20" spans="1:8" ht="18.75" customHeight="1" x14ac:dyDescent="0.25">
      <c r="A20" s="57" t="s">
        <v>117</v>
      </c>
      <c r="B20" s="57"/>
      <c r="C20" s="57"/>
      <c r="D20" s="57"/>
      <c r="E20" s="29" t="s">
        <v>109</v>
      </c>
      <c r="F20" s="30" t="e">
        <f>#REF!+#REF!+#REF!+#REF!+#REF!+#REF!+#REF!+#REF!+#REF!+#REF!+#REF!+#REF!+#REF!</f>
        <v>#REF!</v>
      </c>
      <c r="G20" s="31" t="e">
        <f>#REF!+#REF!+#REF!+#REF!+#REF!+#REF!+#REF!+#REF!+#REF!+#REF!+#REF!+#REF!+#REF!+#REF!+#REF!+#REF!+#REF!+#REF!+#REF!</f>
        <v>#REF!</v>
      </c>
      <c r="H20" s="31" t="e">
        <f t="shared" si="0"/>
        <v>#REF!</v>
      </c>
    </row>
    <row r="21" spans="1:8" ht="18.75" customHeight="1" x14ac:dyDescent="0.25">
      <c r="A21" s="57" t="s">
        <v>146</v>
      </c>
      <c r="B21" s="57"/>
      <c r="C21" s="57"/>
      <c r="D21" s="57"/>
      <c r="E21" s="29" t="s">
        <v>109</v>
      </c>
      <c r="F21" s="30" t="e">
        <f>#REF!+#REF!+#REF!+#REF!+#REF!+#REF!+#REF!+#REF!+#REF!+#REF!</f>
        <v>#REF!</v>
      </c>
      <c r="G21" s="31" t="e">
        <f>#REF!+#REF!+#REF!+#REF!+#REF!+#REF!+#REF!+#REF!+#REF!+#REF!</f>
        <v>#REF!</v>
      </c>
      <c r="H21" s="31" t="e">
        <f>SUM(F21+G21)</f>
        <v>#REF!</v>
      </c>
    </row>
    <row r="22" spans="1:8" ht="18.75" customHeight="1" x14ac:dyDescent="0.25">
      <c r="A22" s="57" t="s">
        <v>147</v>
      </c>
      <c r="B22" s="57"/>
      <c r="C22" s="57"/>
      <c r="D22" s="57"/>
      <c r="E22" s="29" t="s">
        <v>118</v>
      </c>
      <c r="F22" s="30" t="e">
        <f>#REF!+#REF!+#REF!+#REF!+#REF!+#REF!</f>
        <v>#REF!</v>
      </c>
      <c r="G22" s="31" t="e">
        <f>#REF!+#REF!+#REF!</f>
        <v>#REF!</v>
      </c>
      <c r="H22" s="31" t="e">
        <f t="shared" si="0"/>
        <v>#REF!</v>
      </c>
    </row>
    <row r="23" spans="1:8" ht="18.75" customHeight="1" x14ac:dyDescent="0.25">
      <c r="A23" s="57" t="s">
        <v>119</v>
      </c>
      <c r="B23" s="57"/>
      <c r="C23" s="57"/>
      <c r="D23" s="57"/>
      <c r="E23" s="29" t="s">
        <v>109</v>
      </c>
      <c r="F23" s="30" t="e">
        <f>#REF!+#REF!+#REF!+#REF!+#REF!+#REF!+#REF!+#REF!+#REF!+#REF!+#REF!+#REF!</f>
        <v>#REF!</v>
      </c>
      <c r="G23" s="31" t="e">
        <f>#REF!+#REF!+#REF!+#REF!+#REF!</f>
        <v>#REF!</v>
      </c>
      <c r="H23" s="31" t="e">
        <f>SUM(F23+G23)</f>
        <v>#REF!</v>
      </c>
    </row>
    <row r="24" spans="1:8" ht="9" customHeight="1" x14ac:dyDescent="0.25">
      <c r="A24" s="13"/>
      <c r="B24" s="13"/>
      <c r="C24" s="13"/>
      <c r="D24" s="13"/>
      <c r="E24" s="32"/>
      <c r="F24" s="33"/>
      <c r="G24" s="34"/>
      <c r="H24" s="34"/>
    </row>
    <row r="25" spans="1:8" ht="46.5" customHeight="1" x14ac:dyDescent="0.25">
      <c r="A25" s="61" t="s">
        <v>145</v>
      </c>
      <c r="B25" s="62"/>
      <c r="C25" s="62"/>
      <c r="D25" s="62"/>
      <c r="E25" s="62"/>
      <c r="F25" s="62"/>
      <c r="G25" s="62"/>
      <c r="H25" s="62"/>
    </row>
    <row r="26" spans="1:8" ht="9" customHeight="1" x14ac:dyDescent="0.25">
      <c r="A26" s="13"/>
      <c r="B26" s="13"/>
      <c r="C26" s="13"/>
      <c r="D26" s="13"/>
      <c r="E26" s="32"/>
      <c r="F26" s="33"/>
      <c r="G26" s="34"/>
      <c r="H26" s="34"/>
    </row>
    <row r="27" spans="1:8" ht="52.5" customHeight="1" x14ac:dyDescent="0.25">
      <c r="A27" s="55" t="s">
        <v>120</v>
      </c>
      <c r="B27" s="56"/>
      <c r="C27" s="56"/>
      <c r="D27" s="56"/>
      <c r="E27" s="56"/>
      <c r="F27" s="56"/>
      <c r="G27" s="56"/>
      <c r="H27" s="56"/>
    </row>
  </sheetData>
  <mergeCells count="25">
    <mergeCell ref="A12:D12"/>
    <mergeCell ref="A1:H1"/>
    <mergeCell ref="A2:H2"/>
    <mergeCell ref="A3:D3"/>
    <mergeCell ref="A4:D4"/>
    <mergeCell ref="A5:D5"/>
    <mergeCell ref="A6:D6"/>
    <mergeCell ref="A7:D7"/>
    <mergeCell ref="A8:D8"/>
    <mergeCell ref="A9:D9"/>
    <mergeCell ref="A10:D10"/>
    <mergeCell ref="A11:D11"/>
    <mergeCell ref="A27:H27"/>
    <mergeCell ref="A13:D13"/>
    <mergeCell ref="A14:D14"/>
    <mergeCell ref="A15:D15"/>
    <mergeCell ref="A16:D16"/>
    <mergeCell ref="A18:D18"/>
    <mergeCell ref="A19:D19"/>
    <mergeCell ref="A20:D20"/>
    <mergeCell ref="A22:D22"/>
    <mergeCell ref="A23:D23"/>
    <mergeCell ref="A25:H25"/>
    <mergeCell ref="A21:D21"/>
    <mergeCell ref="A17:D17"/>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BCT (old)</vt:lpstr>
      <vt:lpstr>ODT</vt:lpstr>
      <vt:lpstr>PCTMA</vt:lpstr>
      <vt:lpstr>Total Cost</vt:lpstr>
      <vt:lpstr>'BCT (old)'!Print_Area</vt:lpstr>
      <vt:lpstr>ODT!Print_Area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2026-07-09T16:24:17Z</dcterms:modified>
  <cp:category/>
  <cp:contentStatus/>
</cp:coreProperties>
</file>