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3C027D7E-3340-417B-B747-2772633739CB}" xr6:coauthVersionLast="47" xr6:coauthVersionMax="47" xr10:uidLastSave="{04CAD422-BDF9-44E8-84B2-2F850CA44D44}"/>
  <bookViews>
    <workbookView xWindow="390" yWindow="390" windowWidth="18000" windowHeight="9270" firstSheet="2" activeTab="2" xr2:uid="{00000000-000D-0000-FFFF-FFFF00000000}"/>
  </bookViews>
  <sheets>
    <sheet name="Instructions" sheetId="2" state="hidden" r:id="rId1"/>
    <sheet name="BCT (old)" sheetId="33" state="hidden" r:id="rId2"/>
    <sheet name="MAT" sheetId="31" r:id="rId3"/>
    <sheet name="PCTMA" sheetId="27" state="hidden" r:id="rId4"/>
    <sheet name="Total Cost" sheetId="25" state="hidden" r:id="rId5"/>
  </sheets>
  <definedNames>
    <definedName name="_xlnm.Print_Area" localSheetId="1">'BCT (old)'!$A$1:$C$75</definedName>
    <definedName name="_xlnm.Print_Area" localSheetId="2">MAT!$A$1:$C$63</definedName>
    <definedName name="_xlnm.Print_Area" localSheetId="3">PCTMA!$A$1:$C$78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B33" i="31"/>
  <c r="G21" i="25"/>
  <c r="F21" i="25"/>
  <c r="H21" i="25" s="1"/>
  <c r="G7" i="25"/>
  <c r="G12" i="25"/>
  <c r="B69" i="33"/>
  <c r="B55" i="33"/>
  <c r="B41" i="33"/>
  <c r="B33" i="33"/>
  <c r="B22" i="33"/>
  <c r="B45" i="31"/>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H17" i="25" l="1"/>
  <c r="C74" i="33"/>
  <c r="C73" i="33"/>
  <c r="C72" i="33"/>
  <c r="C50" i="31"/>
  <c r="C49" i="31"/>
  <c r="C48" i="31"/>
  <c r="C63" i="27"/>
  <c r="C62" i="27"/>
  <c r="C61" i="27"/>
  <c r="C60" i="27"/>
  <c r="H9" i="25"/>
  <c r="H23" i="25"/>
  <c r="H19" i="25"/>
  <c r="H18" i="25"/>
  <c r="H11" i="25"/>
  <c r="H5" i="25"/>
  <c r="H12" i="25"/>
  <c r="H14" i="25"/>
  <c r="H15" i="25"/>
  <c r="H13" i="25"/>
  <c r="H20" i="25"/>
  <c r="H16" i="25"/>
  <c r="H10" i="25"/>
  <c r="H8" i="25"/>
  <c r="H7" i="25"/>
  <c r="H22" i="25"/>
  <c r="H6" i="2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<sst xmlns="http://schemas.openxmlformats.org/spreadsheetml/2006/main" count="332" uniqueCount="132">
  <si>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</si>
  <si>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</si>
  <si>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</si>
  <si>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</si>
  <si>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</si>
  <si>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</si>
  <si>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</si>
  <si>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</si>
  <si>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</si>
  <si>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</si>
  <si>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</si>
  <si>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</si>
  <si>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</si>
  <si>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</si>
  <si>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</si>
  <si>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</si>
  <si>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</si>
  <si>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</si>
  <si>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</si>
  <si>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</si>
  <si>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</si>
  <si>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</si>
  <si>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</si>
  <si>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</si>
  <si>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</si>
  <si>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</si>
  <si>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</si>
  <si>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</si>
  <si>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</si>
  <si>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</si>
  <si>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</si>
  <si>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</si>
  <si>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</si>
  <si>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</si>
  <si>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</si>
  <si>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</si>
  <si>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</si>
  <si>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</si>
  <si>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</si>
  <si>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</si>
  <si>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</si>
  <si>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</si>
  <si>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</si>
  <si>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</si>
  <si>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</si>
  <si>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</si>
  <si>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</si>
  <si>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</si>
  <si>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</si>
  <si>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</si>
  <si>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</si>
  <si>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</si>
  <si>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</si>
  <si>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</si>
  <si>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</si>
  <si>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</si>
  <si>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</si>
  <si>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</si>
  <si>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</si>
  <si>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</si>
  <si>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</si>
  <si>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</si>
  <si>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</si>
  <si>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</si>
  <si>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</si>
  <si>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</si>
  <si>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</si>
  <si>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</si>
  <si>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</si>
  <si>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</si>
  <si>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</si>
  <si>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</si>
  <si>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</si>
  <si>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</si>
  <si>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</si>
  <si>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</si>
  <si>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</si>
  <si>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</si>
  <si>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</si>
  <si>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</si>
  <si>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</si>
  <si>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</si>
  <si>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</si>
  <si>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</si>
  <si>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</si>
  <si>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</si>
  <si>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</si>
  <si>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</si>
  <si>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</si>
  <si>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</si>
  <si>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</si>
  <si>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</si>
  <si>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</si>
  <si>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</si>
  <si>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</si>
  <si>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</si>
  <si>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</si>
  <si>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</si>
  <si>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</si>
  <si>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</si>
  <si>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</si>
  <si>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</si>
  <si>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</si>
  <si>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</si>
  <si>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t>Total Estimated Program Cost for Medical Assistant Diploma - 864 Hours</t>
  </si>
  <si>
    <t>Clinical Medical Assistant Certification Exam - completed by the end of 1st trimester</t>
  </si>
  <si>
    <r>
      <t xml:space="preserve">Modern Carpentry 14ed </t>
    </r>
    <r>
      <rPr>
        <b/>
        <sz val="12"/>
        <rFont val="Calibri"/>
        <family val="2"/>
        <scheme val="minor"/>
      </rPr>
      <t>ISBN# 9798891188143</t>
    </r>
  </si>
  <si>
    <r>
      <t xml:space="preserve">Ugly's Electrical Reference 2023 </t>
    </r>
    <r>
      <rPr>
        <b/>
        <sz val="12"/>
        <rFont val="Calibri"/>
        <family val="2"/>
        <scheme val="minor"/>
      </rPr>
      <t>ISBN# 9781284275919</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</si>
  <si>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</si>
  <si>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</si>
  <si>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</si>
  <si>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</si>
  <si>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</si>
  <si>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color theme="1"/>
        <rFont val="Calibri"/>
        <family val="2"/>
        <scheme val="minor"/>
      </rPr>
      <t>Medical Assisting Kit</t>
    </r>
    <r>
      <rPr>
        <sz val="12"/>
        <color theme="1"/>
        <rFont val="Calibri"/>
        <family val="2"/>
        <scheme val="minor"/>
      </rPr>
      <t xml:space="preserve"> - Item# 10008 </t>
    </r>
    <r>
      <rPr>
        <b/>
        <sz val="12"/>
        <color rgb="FFC00000"/>
        <rFont val="Calibri"/>
        <family val="2"/>
        <scheme val="minor"/>
      </rPr>
      <t>Dickson</t>
    </r>
    <r>
      <rPr>
        <sz val="12"/>
        <color theme="1"/>
        <rFont val="Calibri"/>
        <family val="2"/>
        <scheme val="minor"/>
      </rPr>
      <t xml:space="preserve"> &amp;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</si>
  <si>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</si>
  <si>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</si>
  <si>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</si>
  <si>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</si>
  <si>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</si>
  <si>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</si>
  <si>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</si>
  <si>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</si>
  <si>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rFont val="Calibri"/>
        <family val="2"/>
        <scheme val="minor"/>
      </rPr>
      <t xml:space="preserve">Supply Kit </t>
    </r>
    <r>
      <rPr>
        <sz val="12"/>
        <rFont val="Calibri"/>
        <family val="2"/>
        <scheme val="minor"/>
      </rPr>
      <t xml:space="preserve">- </t>
    </r>
    <r>
      <rPr>
        <b/>
        <sz val="12"/>
        <color rgb="FFC00000"/>
        <rFont val="Calibri"/>
        <family val="2"/>
        <scheme val="minor"/>
      </rPr>
      <t>Dickson</t>
    </r>
    <r>
      <rPr>
        <sz val="12"/>
        <rFont val="Calibri"/>
        <family val="2"/>
        <scheme val="minor"/>
      </rPr>
      <t xml:space="preserve"> &amp;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</si>
  <si>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</si>
  <si>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r>
      <rPr>
        <b/>
        <sz val="12"/>
        <rFont val="Calibri"/>
        <family val="2"/>
        <scheme val="minor"/>
      </rPr>
      <t>Scrub Set</t>
    </r>
    <r>
      <rPr>
        <sz val="12"/>
        <rFont val="Calibri"/>
        <family val="2"/>
        <scheme val="minor"/>
      </rPr>
      <t xml:space="preserve"> - </t>
    </r>
    <r>
      <rPr>
        <b/>
        <sz val="12"/>
        <color rgb="FFC00000"/>
        <rFont val="Calibri"/>
        <family val="2"/>
        <scheme val="minor"/>
      </rPr>
      <t>Dickson</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</si>
  <si>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</si>
  <si>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</si>
  <si>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</si>
  <si>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</si>
  <si>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t>Medical Assisting Technology</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</si>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</sst>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C0000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164" fontId="20" fillId="0" borderId="0" xfId="0" applyNumberFormat="1"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0" fontId="22"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3" fillId="0" borderId="0" xfId="0" applyFont="1" applyAlignment="1">
      <alignment vertical="center" wrapText="1"/>
    </xf>
    <xf numFmtId="0" fontId="0" fillId="0" borderId="0" xfId="0" applyAlignment="1">
      <alignment vertical="center" wrapText="1"/>
    </xf>
    <xf numFmtId="0" fontId="21" fillId="0" borderId="0" xfId="0" applyFont="1" applyAlignment="1">
      <alignment horizontal="center"/>
    </xf>
    <xf numFmtId="0" fontId="0" fillId="0" borderId="0" xfId="0" applyAlignment="1">
      <alignment horizontal="center"/>
    </xf>
    <xf numFmtId="0" fontId="21" fillId="0" borderId="1" xfId="0" applyFont="1" applyBorder="1" applyAlignment="1">
      <alignment horizontal="center"/>
    </xf>
    <xf numFmtId="0" fontId="22"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1" t="e" vm="1">
        <v>#VALUE!</v>
      </c>
      <c r="B1" s="51"/>
      <c r="C1" s="51"/>
    </row>
    <row r="2" spans="1:3" ht="26.1" customHeight="1" x14ac:dyDescent="0.4">
      <c r="A2" s="9" t="s">
        <v>11</v>
      </c>
      <c r="B2" s="9"/>
      <c r="C2" s="9"/>
    </row>
    <row r="3" spans="1:3" ht="24.95" customHeight="1" x14ac:dyDescent="0.4">
      <c r="A3" s="9" t="s">
        <v>100</v>
      </c>
      <c r="B3" s="9"/>
      <c r="C3" s="9"/>
    </row>
    <row r="4" spans="1:3" ht="24.95" customHeight="1" x14ac:dyDescent="0.4">
      <c r="A4" s="10" t="s">
        <v>31</v>
      </c>
      <c r="B4" s="10"/>
      <c r="C4" s="10"/>
    </row>
    <row r="5" spans="1:3" ht="18.75" customHeight="1" x14ac:dyDescent="0.25">
      <c r="A5" s="43" t="s">
        <v>12</v>
      </c>
      <c r="B5" s="42"/>
      <c r="C5" s="42"/>
    </row>
    <row r="6" spans="1:3" ht="18.75" customHeight="1" x14ac:dyDescent="0.25">
      <c r="A6" s="50" t="s">
        <v>13</v>
      </c>
      <c r="B6" s="50"/>
      <c r="C6" s="50"/>
    </row>
    <row r="7" spans="1:3" ht="18.95" customHeight="1" x14ac:dyDescent="0.3">
      <c r="A7" s="1" t="s">
        <v>14</v>
      </c>
      <c r="B7" s="1"/>
      <c r="C7" s="3" t="s">
        <v>15</v>
      </c>
    </row>
    <row r="8" spans="1:3" ht="12" customHeight="1" x14ac:dyDescent="0.25">
      <c r="A8" s="13"/>
      <c r="B8" s="4"/>
      <c r="C8" s="48"/>
    </row>
    <row r="9" spans="1:3" ht="15" customHeight="1" x14ac:dyDescent="0.25">
      <c r="A9" s="13" t="s">
        <v>16</v>
      </c>
      <c r="B9" s="4">
        <v>1446</v>
      </c>
      <c r="C9" s="48" t="s">
        <v>17</v>
      </c>
    </row>
    <row r="10" spans="1:3" ht="15" customHeight="1" x14ac:dyDescent="0.25">
      <c r="A10" s="13" t="s">
        <v>18</v>
      </c>
      <c r="B10" s="4">
        <v>10</v>
      </c>
      <c r="C10" s="48" t="s">
        <v>17</v>
      </c>
    </row>
    <row r="11" spans="1:3" ht="15" customHeight="1" x14ac:dyDescent="0.25">
      <c r="A11" s="13" t="s">
        <v>19</v>
      </c>
      <c r="B11" s="4">
        <v>85</v>
      </c>
      <c r="C11" s="48" t="s">
        <v>17</v>
      </c>
    </row>
    <row r="12" spans="1:3" ht="12" customHeight="1" x14ac:dyDescent="0.25">
      <c r="A12" s="13"/>
      <c r="B12" s="4"/>
      <c r="C12" s="48"/>
    </row>
    <row r="13" spans="1:3" ht="15" customHeight="1" x14ac:dyDescent="0.25">
      <c r="A13" s="23" t="s">
        <v>20</v>
      </c>
      <c r="B13" s="4"/>
      <c r="C13" s="48"/>
    </row>
    <row r="14" spans="1:3" ht="15" customHeight="1" x14ac:dyDescent="0.25">
      <c r="A14" s="18" t="s">
        <v>118</v>
      </c>
      <c r="B14" s="4">
        <v>83</v>
      </c>
      <c r="C14" s="11" t="s">
        <v>21</v>
      </c>
    </row>
    <row r="15" spans="1:3" ht="15" customHeight="1" x14ac:dyDescent="0.25">
      <c r="A15" s="2" t="s">
        <v>119</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3" t="s">
        <v>22</v>
      </c>
      <c r="B22" s="4">
        <f>SUM(B9:B17)</f>
        <v>2256.61</v>
      </c>
      <c r="C22" s="7"/>
    </row>
    <row r="23" spans="1:3" ht="12" customHeight="1" x14ac:dyDescent="0.25">
      <c r="A23" s="23"/>
      <c r="B23" s="4"/>
      <c r="C23" s="7"/>
    </row>
    <row r="24" spans="1:3" ht="18.75" x14ac:dyDescent="0.3">
      <c r="A24" s="1" t="s">
        <v>23</v>
      </c>
      <c r="B24" s="49"/>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106</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120</v>
      </c>
      <c r="B50" s="5">
        <v>138</v>
      </c>
      <c r="C50" s="11" t="s">
        <v>21</v>
      </c>
    </row>
    <row r="51" spans="1:3" ht="12" customHeight="1" x14ac:dyDescent="0.25">
      <c r="A51" s="2"/>
      <c r="B51" s="5"/>
      <c r="C51" s="11"/>
    </row>
    <row r="52" spans="1:3" ht="15" customHeight="1" x14ac:dyDescent="0.25">
      <c r="A52" s="2" t="s">
        <v>114</v>
      </c>
      <c r="B52" s="5">
        <v>465.34</v>
      </c>
      <c r="C52" s="11" t="s">
        <v>21</v>
      </c>
    </row>
    <row r="53" spans="1:3" ht="15" customHeight="1" x14ac:dyDescent="0.25">
      <c r="A53" s="2" t="s">
        <v>115</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107</v>
      </c>
      <c r="B64" s="5">
        <v>22</v>
      </c>
      <c r="C64" s="11" t="s">
        <v>21</v>
      </c>
    </row>
    <row r="65" spans="1:3" ht="15" customHeight="1" x14ac:dyDescent="0.25">
      <c r="A65" s="2" t="s">
        <v>121</v>
      </c>
      <c r="B65" s="5">
        <v>294</v>
      </c>
      <c r="C65" s="11" t="s">
        <v>21</v>
      </c>
    </row>
    <row r="66" spans="1:3" ht="12" customHeight="1" x14ac:dyDescent="0.25">
      <c r="A66" s="2"/>
      <c r="B66" s="5"/>
      <c r="C66" s="11"/>
    </row>
    <row r="67" spans="1:3" ht="15" customHeight="1" x14ac:dyDescent="0.25">
      <c r="A67" s="2" t="s">
        <v>116</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4" t="s">
        <v>38</v>
      </c>
      <c r="B72" s="44"/>
      <c r="C72" s="46">
        <f>B22</f>
        <v>2256.61</v>
      </c>
    </row>
    <row r="73" spans="1:3" ht="15" customHeight="1" x14ac:dyDescent="0.3">
      <c r="A73" s="44" t="s">
        <v>39</v>
      </c>
      <c r="B73" s="44"/>
      <c r="C73" s="46">
        <f>B22+B33+B41</f>
        <v>5508.6100000000006</v>
      </c>
    </row>
    <row r="74" spans="1:3" ht="15" customHeight="1" x14ac:dyDescent="0.3">
      <c r="A74" s="44" t="s">
        <v>117</v>
      </c>
      <c r="B74" s="44"/>
      <c r="C74" s="46">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56125-1CE2-418A-83F9-420088DB0B94}">
  <sheetPr>
    <pageSetUpPr fitToPage="1"/>
  </sheetPr>
  <dimension ref="A1:C63"/>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1" t="e" vm="1">
        <v>#VALUE!</v>
      </c>
      <c r="B1" s="51"/>
      <c r="C1" s="51"/>
    </row>
    <row r="2" spans="1:3" ht="26.1" customHeight="1" x14ac:dyDescent="0.4">
      <c r="A2" s="9" t="s">
        <v>11</v>
      </c>
      <c r="B2" s="9"/>
      <c r="C2" s="9"/>
    </row>
    <row r="3" spans="1:3" ht="24.95" customHeight="1" x14ac:dyDescent="0.4">
      <c r="A3" s="9" t="s">
        <v>100</v>
      </c>
      <c r="B3" s="9"/>
      <c r="C3" s="9"/>
    </row>
    <row r="4" spans="1:3" ht="24.95" customHeight="1" x14ac:dyDescent="0.4">
      <c r="A4" s="10" t="s">
        <v>129</v>
      </c>
      <c r="B4" s="10"/>
      <c r="C4" s="10"/>
    </row>
    <row r="5" spans="1:3" ht="18.75" customHeight="1" x14ac:dyDescent="0.25">
      <c r="A5" s="43" t="s">
        <v>12</v>
      </c>
      <c r="B5" s="43"/>
      <c r="C5" s="43"/>
    </row>
    <row r="6" spans="1:3" ht="18.75" customHeight="1" x14ac:dyDescent="0.25">
      <c r="A6" s="50" t="s">
        <v>13</v>
      </c>
      <c r="B6" s="50"/>
      <c r="C6" s="50"/>
    </row>
    <row r="7" spans="1:3" ht="18.95" customHeight="1" x14ac:dyDescent="0.3">
      <c r="A7" s="1" t="s">
        <v>14</v>
      </c>
      <c r="B7" s="3" t="s">
        <v>102</v>
      </c>
      <c r="C7" s="3" t="s">
        <v>15</v>
      </c>
    </row>
    <row r="8" spans="1:3" ht="12" customHeight="1" x14ac:dyDescent="0.25">
      <c r="A8" s="13"/>
      <c r="B8" s="4"/>
      <c r="C8" s="48"/>
    </row>
    <row r="9" spans="1:3" ht="15" customHeight="1" x14ac:dyDescent="0.25">
      <c r="A9" s="13" t="s">
        <v>16</v>
      </c>
      <c r="B9" s="4">
        <v>1446</v>
      </c>
      <c r="C9" s="48" t="s">
        <v>17</v>
      </c>
    </row>
    <row r="10" spans="1:3" ht="15" customHeight="1" x14ac:dyDescent="0.25">
      <c r="A10" s="13" t="s">
        <v>18</v>
      </c>
      <c r="B10" s="4">
        <v>10</v>
      </c>
      <c r="C10" s="48" t="s">
        <v>17</v>
      </c>
    </row>
    <row r="11" spans="1:3" ht="15" customHeight="1" x14ac:dyDescent="0.25">
      <c r="A11" s="13" t="s">
        <v>19</v>
      </c>
      <c r="B11" s="4">
        <v>85</v>
      </c>
      <c r="C11" s="48" t="s">
        <v>17</v>
      </c>
    </row>
    <row r="12" spans="1:3" ht="15" customHeight="1" x14ac:dyDescent="0.25">
      <c r="A12" s="13" t="s">
        <v>40</v>
      </c>
      <c r="B12" s="4">
        <v>20</v>
      </c>
      <c r="C12" s="48" t="s">
        <v>17</v>
      </c>
    </row>
    <row r="13" spans="1:3" ht="12" customHeight="1" x14ac:dyDescent="0.25">
      <c r="A13" s="13"/>
      <c r="B13" s="4"/>
      <c r="C13" s="48"/>
    </row>
    <row r="14" spans="1:3" ht="15" customHeight="1" x14ac:dyDescent="0.25">
      <c r="A14" s="23" t="s">
        <v>45</v>
      </c>
      <c r="B14" s="4"/>
      <c r="C14" s="48"/>
    </row>
    <row r="15" spans="1:3" ht="15" customHeight="1" x14ac:dyDescent="0.25">
      <c r="A15" s="13" t="s">
        <v>108</v>
      </c>
      <c r="B15" s="4">
        <v>203</v>
      </c>
      <c r="C15" s="11" t="s">
        <v>21</v>
      </c>
    </row>
    <row r="16" spans="1:3" ht="15" customHeight="1" x14ac:dyDescent="0.25">
      <c r="A16" s="13" t="s">
        <v>109</v>
      </c>
      <c r="B16" s="4">
        <v>176</v>
      </c>
      <c r="C16" s="11" t="s">
        <v>21</v>
      </c>
    </row>
    <row r="17" spans="1:3" ht="15" customHeight="1" x14ac:dyDescent="0.25">
      <c r="A17" s="2" t="s">
        <v>111</v>
      </c>
      <c r="B17" s="5">
        <v>64</v>
      </c>
      <c r="C17" s="8" t="s">
        <v>21</v>
      </c>
    </row>
    <row r="18" spans="1:3" ht="15" customHeight="1" x14ac:dyDescent="0.25">
      <c r="A18" s="2" t="s">
        <v>55</v>
      </c>
      <c r="B18" s="4">
        <v>125</v>
      </c>
      <c r="C18" s="11" t="s">
        <v>21</v>
      </c>
    </row>
    <row r="19" spans="1:3" ht="15" customHeight="1" x14ac:dyDescent="0.25">
      <c r="A19" s="13" t="s">
        <v>48</v>
      </c>
      <c r="B19" s="4">
        <v>113</v>
      </c>
      <c r="C19" s="11" t="s">
        <v>21</v>
      </c>
    </row>
    <row r="20" spans="1:3" ht="15" customHeight="1" x14ac:dyDescent="0.25">
      <c r="A20" s="13" t="s">
        <v>71</v>
      </c>
      <c r="B20" s="4">
        <v>14</v>
      </c>
      <c r="C20" s="11" t="s">
        <v>21</v>
      </c>
    </row>
    <row r="21" spans="1:3" ht="15" customHeight="1" x14ac:dyDescent="0.25">
      <c r="A21" s="13" t="s">
        <v>47</v>
      </c>
      <c r="B21" s="4">
        <v>39.5</v>
      </c>
      <c r="C21" s="11" t="s">
        <v>21</v>
      </c>
    </row>
    <row r="22" spans="1:3" ht="12" customHeight="1" x14ac:dyDescent="0.25">
      <c r="A22" s="13"/>
      <c r="B22" s="4"/>
      <c r="C22" s="11"/>
    </row>
    <row r="23" spans="1:3" ht="15" customHeight="1" x14ac:dyDescent="0.25">
      <c r="A23" s="13" t="s">
        <v>113</v>
      </c>
      <c r="B23" s="24">
        <v>165.72</v>
      </c>
      <c r="C23" s="11" t="s">
        <v>21</v>
      </c>
    </row>
    <row r="24" spans="1:3" ht="15" customHeight="1" x14ac:dyDescent="0.25">
      <c r="A24" s="13"/>
      <c r="B24" s="21">
        <v>165.35</v>
      </c>
      <c r="C24" s="11" t="s">
        <v>21</v>
      </c>
    </row>
    <row r="25" spans="1:3" ht="12" customHeight="1" x14ac:dyDescent="0.25">
      <c r="A25" s="2"/>
      <c r="B25" s="4"/>
      <c r="C25" s="11"/>
    </row>
    <row r="26" spans="1:3" ht="15" customHeight="1" x14ac:dyDescent="0.25">
      <c r="A26" s="2" t="s">
        <v>122</v>
      </c>
      <c r="B26" s="24">
        <v>186.58</v>
      </c>
      <c r="C26" s="11" t="s">
        <v>21</v>
      </c>
    </row>
    <row r="27" spans="1:3" ht="15" customHeight="1" x14ac:dyDescent="0.25">
      <c r="A27" s="2" t="s">
        <v>50</v>
      </c>
      <c r="B27" s="21">
        <v>186.15</v>
      </c>
      <c r="C27" s="35"/>
    </row>
    <row r="28" spans="1:3" ht="15" customHeight="1" x14ac:dyDescent="0.25">
      <c r="A28" s="2"/>
      <c r="B28" s="4"/>
      <c r="C28" s="11"/>
    </row>
    <row r="29" spans="1:3" ht="15" customHeight="1" x14ac:dyDescent="0.25">
      <c r="A29" s="2" t="s">
        <v>124</v>
      </c>
      <c r="B29" s="24">
        <v>267.79000000000002</v>
      </c>
      <c r="C29" s="11" t="s">
        <v>21</v>
      </c>
    </row>
    <row r="30" spans="1:3" ht="15" customHeight="1" x14ac:dyDescent="0.25">
      <c r="A30" s="2" t="s">
        <v>51</v>
      </c>
      <c r="B30" s="21">
        <v>267.18</v>
      </c>
      <c r="C30" s="11" t="s">
        <v>21</v>
      </c>
    </row>
    <row r="31" spans="1:3" ht="15" customHeight="1" x14ac:dyDescent="0.25">
      <c r="A31" s="2" t="s">
        <v>52</v>
      </c>
      <c r="B31" s="4"/>
      <c r="C31" s="11"/>
    </row>
    <row r="32" spans="1:3" ht="12" customHeight="1" x14ac:dyDescent="0.25">
      <c r="A32" s="22"/>
      <c r="B32" s="4"/>
      <c r="C32" s="11"/>
    </row>
    <row r="33" spans="1:3" ht="15" customHeight="1" x14ac:dyDescent="0.25">
      <c r="A33" s="23" t="s">
        <v>22</v>
      </c>
      <c r="B33" s="4">
        <f>(B9+B10+B11+B12+B15+B16+B17+B18+B19+B20+B21+B23+B26+B29)</f>
        <v>2915.5899999999997</v>
      </c>
      <c r="C33" s="7"/>
    </row>
    <row r="34" spans="1:3" ht="12" customHeight="1" x14ac:dyDescent="0.25">
      <c r="A34" s="23"/>
      <c r="B34" s="4"/>
      <c r="C34" s="7"/>
    </row>
    <row r="35" spans="1:3" ht="18.95" customHeight="1" x14ac:dyDescent="0.3">
      <c r="A35" s="1" t="s">
        <v>23</v>
      </c>
      <c r="B35" s="3" t="s">
        <v>102</v>
      </c>
      <c r="C35" s="3" t="s">
        <v>15</v>
      </c>
    </row>
    <row r="36" spans="1:3" ht="12"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8" t="s">
        <v>17</v>
      </c>
    </row>
    <row r="39" spans="1:3" ht="15" customHeight="1" x14ac:dyDescent="0.25">
      <c r="A39" s="2" t="s">
        <v>19</v>
      </c>
      <c r="B39" s="5">
        <v>85</v>
      </c>
      <c r="C39" s="8" t="s">
        <v>17</v>
      </c>
    </row>
    <row r="40" spans="1:3" ht="12" customHeight="1" x14ac:dyDescent="0.25">
      <c r="A40" s="2"/>
      <c r="B40" s="5"/>
      <c r="C40" s="8"/>
    </row>
    <row r="41" spans="1:3" ht="15" customHeight="1" x14ac:dyDescent="0.25">
      <c r="A41" s="6" t="s">
        <v>20</v>
      </c>
      <c r="B41" s="5"/>
      <c r="C41" s="8"/>
    </row>
    <row r="42" spans="1:3" ht="14.25" customHeight="1" x14ac:dyDescent="0.25">
      <c r="A42" s="2" t="s">
        <v>112</v>
      </c>
      <c r="B42" s="5">
        <v>29</v>
      </c>
      <c r="C42" s="8" t="s">
        <v>21</v>
      </c>
    </row>
    <row r="43" spans="1:3" ht="15" customHeight="1" x14ac:dyDescent="0.25">
      <c r="A43" s="2" t="s">
        <v>53</v>
      </c>
      <c r="B43" s="5">
        <v>113</v>
      </c>
      <c r="C43" s="8" t="s">
        <v>21</v>
      </c>
    </row>
    <row r="44" spans="1:3" ht="12" customHeight="1" x14ac:dyDescent="0.25">
      <c r="A44" s="2"/>
      <c r="B44" s="5"/>
      <c r="C44" s="8"/>
    </row>
    <row r="45" spans="1:3" ht="18.95" customHeight="1" x14ac:dyDescent="0.25">
      <c r="A45" s="6" t="s">
        <v>24</v>
      </c>
      <c r="B45" s="5">
        <f>SUM(B37:B43)</f>
        <v>1683</v>
      </c>
      <c r="C45" s="2"/>
    </row>
    <row r="46" spans="1:3" ht="12" customHeight="1" x14ac:dyDescent="0.25">
      <c r="A46" s="6"/>
      <c r="B46" s="5"/>
      <c r="C46" s="2"/>
    </row>
    <row r="47" spans="1:3" ht="18.75" x14ac:dyDescent="0.3">
      <c r="A47" s="1"/>
      <c r="B47" s="1"/>
      <c r="C47" s="3"/>
    </row>
    <row r="48" spans="1:3" ht="17.25" customHeight="1" x14ac:dyDescent="0.3">
      <c r="A48" s="44" t="s">
        <v>57</v>
      </c>
      <c r="B48" s="45"/>
      <c r="C48" s="46">
        <f>B33</f>
        <v>2915.5899999999997</v>
      </c>
    </row>
    <row r="49" spans="1:3" ht="17.25" customHeight="1" x14ac:dyDescent="0.3">
      <c r="A49" s="44" t="s">
        <v>58</v>
      </c>
      <c r="B49" s="45"/>
      <c r="C49" s="46">
        <f>B33+B45</f>
        <v>4598.59</v>
      </c>
    </row>
    <row r="50" spans="1:3" ht="17.25" customHeight="1" x14ac:dyDescent="0.3">
      <c r="A50" s="44" t="s">
        <v>104</v>
      </c>
      <c r="B50" s="45"/>
      <c r="C50" s="46">
        <f>B33+B45</f>
        <v>4598.59</v>
      </c>
    </row>
    <row r="51" spans="1:3" ht="15" customHeight="1" x14ac:dyDescent="0.25">
      <c r="A51" s="19"/>
      <c r="C51" s="12"/>
    </row>
    <row r="52" spans="1:3" ht="18.75" x14ac:dyDescent="0.3">
      <c r="A52" s="52" t="s">
        <v>30</v>
      </c>
      <c r="B52" s="53"/>
      <c r="C52" s="12"/>
    </row>
    <row r="53" spans="1:3" ht="14.25" customHeight="1" x14ac:dyDescent="0.25">
      <c r="A53" s="25" t="s">
        <v>61</v>
      </c>
      <c r="B53" s="27">
        <v>50</v>
      </c>
      <c r="C53" s="38" t="s">
        <v>21</v>
      </c>
    </row>
    <row r="54" spans="1:3" ht="14.25" customHeight="1" x14ac:dyDescent="0.25">
      <c r="A54" s="25" t="s">
        <v>62</v>
      </c>
      <c r="B54" s="27">
        <v>48</v>
      </c>
      <c r="C54" s="38" t="s">
        <v>21</v>
      </c>
    </row>
    <row r="55" spans="1:3" ht="14.25" customHeight="1" x14ac:dyDescent="0.25">
      <c r="A55" s="25" t="s">
        <v>63</v>
      </c>
      <c r="B55" s="27" t="s">
        <v>42</v>
      </c>
      <c r="C55" s="38" t="s">
        <v>21</v>
      </c>
    </row>
    <row r="56" spans="1:3" ht="14.25" customHeight="1" x14ac:dyDescent="0.25">
      <c r="A56" s="25" t="s">
        <v>41</v>
      </c>
      <c r="B56" s="27" t="s">
        <v>42</v>
      </c>
      <c r="C56" s="38" t="s">
        <v>21</v>
      </c>
    </row>
    <row r="57" spans="1:3" ht="14.25" customHeight="1" x14ac:dyDescent="0.25">
      <c r="A57" s="25" t="s">
        <v>64</v>
      </c>
      <c r="B57" s="27" t="s">
        <v>42</v>
      </c>
      <c r="C57" s="38" t="s">
        <v>21</v>
      </c>
    </row>
    <row r="58" spans="1:3" ht="14.25" customHeight="1" x14ac:dyDescent="0.25">
      <c r="A58" s="25" t="s">
        <v>43</v>
      </c>
      <c r="B58" s="27">
        <v>65</v>
      </c>
      <c r="C58" s="38" t="s">
        <v>21</v>
      </c>
    </row>
    <row r="59" spans="1:3" ht="14.25" customHeight="1" x14ac:dyDescent="0.25">
      <c r="A59" s="25" t="s">
        <v>66</v>
      </c>
      <c r="B59" s="27">
        <v>134</v>
      </c>
      <c r="C59" s="38" t="s">
        <v>21</v>
      </c>
    </row>
    <row r="60" spans="1:3" ht="14.25" customHeight="1" x14ac:dyDescent="0.25">
      <c r="A60" s="25" t="s">
        <v>67</v>
      </c>
      <c r="B60" s="27" t="s">
        <v>42</v>
      </c>
      <c r="C60" s="38" t="s">
        <v>21</v>
      </c>
    </row>
    <row r="61" spans="1:3" ht="14.25" customHeight="1" x14ac:dyDescent="0.25">
      <c r="A61" s="26" t="s">
        <v>105</v>
      </c>
      <c r="B61" s="41">
        <v>169</v>
      </c>
      <c r="C61" s="39" t="s">
        <v>21</v>
      </c>
    </row>
    <row r="62" spans="1:3" ht="14.25" customHeight="1" x14ac:dyDescent="0.25">
      <c r="A62" s="26" t="s">
        <v>68</v>
      </c>
      <c r="B62" s="41">
        <v>134</v>
      </c>
      <c r="C62" s="39" t="s">
        <v>21</v>
      </c>
    </row>
    <row r="63" spans="1:3" s="47" customFormat="1" ht="12" customHeight="1" x14ac:dyDescent="0.25">
      <c r="A63" s="47" t="s">
        <v>44</v>
      </c>
    </row>
  </sheetData>
  <sheetProtection sheet="1" objects="1" scenarios="1"/>
  <mergeCells count="2">
    <mergeCell ref="A1:C1"/>
    <mergeCell ref="A52:B52"/>
  </mergeCells>
  <printOptions horizontalCentered="1"/>
  <pageMargins left="0.7" right="0.7" top="0.75" bottom="0.75" header="0.3" footer="0.3"/>
  <pageSetup scale="67" fitToHeight="0"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1" t="e" vm="1">
        <v>#VALUE!</v>
      </c>
      <c r="B1" s="51"/>
      <c r="C1" s="51"/>
    </row>
    <row r="2" spans="1:3" ht="26.1" customHeight="1" x14ac:dyDescent="0.4">
      <c r="A2" s="9" t="s">
        <v>11</v>
      </c>
      <c r="B2" s="9"/>
      <c r="C2" s="9"/>
    </row>
    <row r="3" spans="1:3" ht="24.95" customHeight="1" x14ac:dyDescent="0.4">
      <c r="A3" s="9" t="s">
        <v>100</v>
      </c>
      <c r="B3" s="9"/>
      <c r="C3" s="9"/>
    </row>
    <row r="4" spans="1:3" ht="24.95" customHeight="1" x14ac:dyDescent="0.4">
      <c r="A4" s="10" t="s">
        <v>46</v>
      </c>
      <c r="B4" s="10"/>
      <c r="C4" s="10"/>
    </row>
    <row r="5" spans="1:3" ht="18.75" customHeight="1" x14ac:dyDescent="0.25">
      <c r="A5" s="43" t="s">
        <v>12</v>
      </c>
      <c r="B5" s="43"/>
      <c r="C5" s="43"/>
    </row>
    <row r="6" spans="1:3" ht="18.75" customHeight="1" x14ac:dyDescent="0.25">
      <c r="A6" s="50" t="s">
        <v>13</v>
      </c>
      <c r="B6" s="50"/>
      <c r="C6" s="50"/>
    </row>
    <row r="7" spans="1:3" ht="18.95" customHeight="1" x14ac:dyDescent="0.3">
      <c r="A7" s="1" t="s">
        <v>14</v>
      </c>
      <c r="B7" s="3" t="s">
        <v>102</v>
      </c>
      <c r="C7" s="3" t="s">
        <v>15</v>
      </c>
    </row>
    <row r="8" spans="1:3" ht="12" customHeight="1" x14ac:dyDescent="0.25">
      <c r="A8" s="13"/>
      <c r="B8" s="4"/>
      <c r="C8" s="48"/>
    </row>
    <row r="9" spans="1:3" ht="15" customHeight="1" x14ac:dyDescent="0.25">
      <c r="A9" s="13" t="s">
        <v>16</v>
      </c>
      <c r="B9" s="4">
        <v>1446</v>
      </c>
      <c r="C9" s="48" t="s">
        <v>17</v>
      </c>
    </row>
    <row r="10" spans="1:3" ht="15" customHeight="1" x14ac:dyDescent="0.25">
      <c r="A10" s="13" t="s">
        <v>18</v>
      </c>
      <c r="B10" s="4">
        <v>10</v>
      </c>
      <c r="C10" s="48" t="s">
        <v>17</v>
      </c>
    </row>
    <row r="11" spans="1:3" ht="15" customHeight="1" x14ac:dyDescent="0.25">
      <c r="A11" s="13" t="s">
        <v>19</v>
      </c>
      <c r="B11" s="4">
        <v>85</v>
      </c>
      <c r="C11" s="48" t="s">
        <v>17</v>
      </c>
    </row>
    <row r="12" spans="1:3" ht="15" customHeight="1" x14ac:dyDescent="0.25">
      <c r="A12" s="13" t="s">
        <v>40</v>
      </c>
      <c r="B12" s="4">
        <v>20</v>
      </c>
      <c r="C12" s="48" t="s">
        <v>17</v>
      </c>
    </row>
    <row r="13" spans="1:3" ht="12" customHeight="1" x14ac:dyDescent="0.25">
      <c r="A13" s="13"/>
      <c r="B13" s="4"/>
      <c r="C13" s="48"/>
    </row>
    <row r="14" spans="1:3" ht="15" customHeight="1" x14ac:dyDescent="0.25">
      <c r="A14" s="23" t="s">
        <v>45</v>
      </c>
      <c r="B14" s="4"/>
      <c r="C14" s="48"/>
    </row>
    <row r="15" spans="1:3" ht="15" customHeight="1" x14ac:dyDescent="0.25">
      <c r="A15" s="13" t="s">
        <v>108</v>
      </c>
      <c r="B15" s="4">
        <v>177</v>
      </c>
      <c r="C15" s="11" t="s">
        <v>21</v>
      </c>
    </row>
    <row r="16" spans="1:3" ht="15" customHeight="1" x14ac:dyDescent="0.25">
      <c r="A16" s="13" t="s">
        <v>109</v>
      </c>
      <c r="B16" s="4">
        <v>153</v>
      </c>
      <c r="C16" s="11" t="s">
        <v>21</v>
      </c>
    </row>
    <row r="17" spans="1:3" ht="15" customHeight="1" x14ac:dyDescent="0.25">
      <c r="A17" s="13" t="s">
        <v>110</v>
      </c>
      <c r="B17" s="4">
        <v>52</v>
      </c>
      <c r="C17" s="11" t="s">
        <v>21</v>
      </c>
    </row>
    <row r="18" spans="1:3" ht="15" customHeight="1" x14ac:dyDescent="0.25">
      <c r="A18" s="13" t="s">
        <v>71</v>
      </c>
      <c r="B18" s="4">
        <v>14</v>
      </c>
      <c r="C18" s="11" t="s">
        <v>21</v>
      </c>
    </row>
    <row r="19" spans="1:3" ht="15" customHeight="1" x14ac:dyDescent="0.25">
      <c r="A19" s="13" t="s">
        <v>47</v>
      </c>
      <c r="B19" s="4">
        <v>39.5</v>
      </c>
      <c r="C19" s="11" t="s">
        <v>21</v>
      </c>
    </row>
    <row r="20" spans="1:3" ht="15" customHeight="1" x14ac:dyDescent="0.25">
      <c r="A20" s="13" t="s">
        <v>48</v>
      </c>
      <c r="B20" s="4">
        <v>106</v>
      </c>
      <c r="C20" s="11" t="s">
        <v>21</v>
      </c>
    </row>
    <row r="21" spans="1:3" ht="12" customHeight="1" x14ac:dyDescent="0.25">
      <c r="A21" s="13"/>
      <c r="B21" s="4"/>
      <c r="C21" s="11"/>
    </row>
    <row r="22" spans="1:3" ht="15" customHeight="1" x14ac:dyDescent="0.25">
      <c r="A22" s="13" t="s">
        <v>49</v>
      </c>
      <c r="B22" s="21">
        <v>165.35</v>
      </c>
      <c r="C22" s="11" t="s">
        <v>21</v>
      </c>
    </row>
    <row r="23" spans="1:3" ht="12" customHeight="1" x14ac:dyDescent="0.25">
      <c r="A23" s="2"/>
      <c r="B23" s="4"/>
      <c r="C23" s="11"/>
    </row>
    <row r="24" spans="1:3" ht="15" customHeight="1" x14ac:dyDescent="0.25">
      <c r="A24" s="2" t="s">
        <v>130</v>
      </c>
      <c r="B24" s="21">
        <v>181.77</v>
      </c>
      <c r="C24" s="11" t="s">
        <v>21</v>
      </c>
    </row>
    <row r="25" spans="1:3" ht="15" customHeight="1" x14ac:dyDescent="0.25">
      <c r="A25" s="2" t="s">
        <v>50</v>
      </c>
      <c r="B25" s="21"/>
      <c r="C25" s="35"/>
    </row>
    <row r="26" spans="1:3" ht="15" customHeight="1" x14ac:dyDescent="0.25">
      <c r="A26" s="2"/>
      <c r="B26" s="4"/>
      <c r="C26" s="11"/>
    </row>
    <row r="27" spans="1:3" ht="15" customHeight="1" x14ac:dyDescent="0.25">
      <c r="A27" s="2" t="s">
        <v>123</v>
      </c>
      <c r="B27" s="21">
        <v>224.48</v>
      </c>
      <c r="C27" s="11" t="s">
        <v>21</v>
      </c>
    </row>
    <row r="28" spans="1:3" ht="15" customHeight="1" x14ac:dyDescent="0.25">
      <c r="A28" s="2" t="s">
        <v>51</v>
      </c>
      <c r="B28" s="21"/>
      <c r="C28" s="11"/>
    </row>
    <row r="29" spans="1:3" ht="15" customHeight="1" x14ac:dyDescent="0.25">
      <c r="A29" s="2" t="s">
        <v>52</v>
      </c>
      <c r="B29" s="4"/>
      <c r="C29" s="11"/>
    </row>
    <row r="30" spans="1:3" ht="12" customHeight="1" x14ac:dyDescent="0.25">
      <c r="A30" s="22"/>
      <c r="B30" s="4"/>
      <c r="C30" s="11"/>
    </row>
    <row r="31" spans="1:3" ht="15" customHeight="1" x14ac:dyDescent="0.25">
      <c r="A31" s="23" t="s">
        <v>22</v>
      </c>
      <c r="B31" s="4">
        <f>SUM(B9:B27)</f>
        <v>2674.1</v>
      </c>
      <c r="C31" s="7"/>
    </row>
    <row r="32" spans="1:3" ht="12" customHeight="1" x14ac:dyDescent="0.25">
      <c r="A32" s="23"/>
      <c r="B32" s="4"/>
      <c r="C32" s="7"/>
    </row>
    <row r="33" spans="1:3" ht="18.95" customHeight="1" x14ac:dyDescent="0.3">
      <c r="A33" s="1" t="s">
        <v>23</v>
      </c>
      <c r="B33" s="3" t="s">
        <v>102</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111</v>
      </c>
      <c r="B40" s="5">
        <v>64</v>
      </c>
      <c r="C40" s="8" t="s">
        <v>21</v>
      </c>
    </row>
    <row r="41" spans="1:3" ht="14.25" customHeight="1" x14ac:dyDescent="0.25">
      <c r="A41" s="2" t="s">
        <v>112</v>
      </c>
      <c r="B41" s="5">
        <v>29</v>
      </c>
      <c r="C41" s="8" t="s">
        <v>21</v>
      </c>
    </row>
    <row r="42" spans="1:3" ht="15" customHeight="1" x14ac:dyDescent="0.25">
      <c r="A42" s="2" t="s">
        <v>53</v>
      </c>
      <c r="B42" s="5">
        <v>113</v>
      </c>
      <c r="C42" s="8" t="s">
        <v>21</v>
      </c>
    </row>
    <row r="43" spans="1:3" ht="15" customHeight="1" x14ac:dyDescent="0.25">
      <c r="A43" s="2" t="s">
        <v>54</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102</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48"/>
    </row>
    <row r="53" spans="1:3" ht="15" customHeight="1" x14ac:dyDescent="0.25">
      <c r="A53" s="23" t="s">
        <v>20</v>
      </c>
      <c r="B53" s="4"/>
      <c r="C53" s="48"/>
    </row>
    <row r="54" spans="1:3" ht="15" customHeight="1" x14ac:dyDescent="0.25">
      <c r="A54" s="2" t="s">
        <v>55</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4" t="s">
        <v>56</v>
      </c>
      <c r="B59" s="45"/>
      <c r="C59" s="46">
        <v>2452.7199999999998</v>
      </c>
    </row>
    <row r="60" spans="1:3" ht="17.25" customHeight="1" x14ac:dyDescent="0.3">
      <c r="A60" s="44" t="s">
        <v>57</v>
      </c>
      <c r="B60" s="45"/>
      <c r="C60" s="46">
        <f>B31</f>
        <v>2674.1</v>
      </c>
    </row>
    <row r="61" spans="1:3" ht="17.25" customHeight="1" x14ac:dyDescent="0.3">
      <c r="A61" s="44" t="s">
        <v>58</v>
      </c>
      <c r="B61" s="45"/>
      <c r="C61" s="46">
        <f>B31+B45</f>
        <v>4534.1000000000004</v>
      </c>
    </row>
    <row r="62" spans="1:3" ht="17.25" customHeight="1" x14ac:dyDescent="0.3">
      <c r="A62" s="44" t="s">
        <v>59</v>
      </c>
      <c r="B62" s="45"/>
      <c r="C62" s="46">
        <f>B31+B45</f>
        <v>4534.1000000000004</v>
      </c>
    </row>
    <row r="63" spans="1:3" ht="17.25" customHeight="1" x14ac:dyDescent="0.3">
      <c r="A63" s="44" t="s">
        <v>60</v>
      </c>
      <c r="B63" s="45"/>
      <c r="C63" s="46">
        <f>B31+B45+B56</f>
        <v>6200.1</v>
      </c>
    </row>
    <row r="64" spans="1:3" ht="15" customHeight="1" x14ac:dyDescent="0.25">
      <c r="A64" s="19"/>
      <c r="C64" s="12"/>
    </row>
    <row r="65" spans="1:3" ht="18.75" x14ac:dyDescent="0.3">
      <c r="A65" s="52" t="s">
        <v>30</v>
      </c>
      <c r="B65" s="53"/>
      <c r="C65" s="12"/>
    </row>
    <row r="66" spans="1:3" ht="14.25" customHeight="1" x14ac:dyDescent="0.25">
      <c r="A66" s="25" t="s">
        <v>61</v>
      </c>
      <c r="B66" s="27">
        <v>50</v>
      </c>
      <c r="C66" s="38" t="s">
        <v>21</v>
      </c>
    </row>
    <row r="67" spans="1:3" ht="14.25" customHeight="1" x14ac:dyDescent="0.25">
      <c r="A67" s="25" t="s">
        <v>62</v>
      </c>
      <c r="B67" s="27">
        <v>48</v>
      </c>
      <c r="C67" s="38" t="s">
        <v>21</v>
      </c>
    </row>
    <row r="68" spans="1:3" ht="14.25" customHeight="1" x14ac:dyDescent="0.25">
      <c r="A68" s="25" t="s">
        <v>63</v>
      </c>
      <c r="B68" s="27" t="s">
        <v>42</v>
      </c>
      <c r="C68" s="38" t="s">
        <v>21</v>
      </c>
    </row>
    <row r="69" spans="1:3" ht="14.25" customHeight="1" x14ac:dyDescent="0.25">
      <c r="A69" s="25" t="s">
        <v>41</v>
      </c>
      <c r="B69" s="27" t="s">
        <v>42</v>
      </c>
      <c r="C69" s="38" t="s">
        <v>21</v>
      </c>
    </row>
    <row r="70" spans="1:3" ht="14.25" customHeight="1" x14ac:dyDescent="0.25">
      <c r="A70" s="25" t="s">
        <v>64</v>
      </c>
      <c r="B70" s="27" t="s">
        <v>42</v>
      </c>
      <c r="C70" s="38" t="s">
        <v>21</v>
      </c>
    </row>
    <row r="71" spans="1:3" ht="14.25" customHeight="1" x14ac:dyDescent="0.25">
      <c r="A71" s="25" t="s">
        <v>43</v>
      </c>
      <c r="B71" s="27">
        <v>65</v>
      </c>
      <c r="C71" s="38" t="s">
        <v>21</v>
      </c>
    </row>
    <row r="72" spans="1:3" ht="14.25" customHeight="1" x14ac:dyDescent="0.25">
      <c r="A72" s="25" t="s">
        <v>65</v>
      </c>
      <c r="B72" s="27">
        <v>140</v>
      </c>
      <c r="C72" s="38" t="s">
        <v>21</v>
      </c>
    </row>
    <row r="73" spans="1:3" ht="14.25" customHeight="1" x14ac:dyDescent="0.25">
      <c r="A73" s="25" t="s">
        <v>66</v>
      </c>
      <c r="B73" s="27">
        <v>134</v>
      </c>
      <c r="C73" s="38" t="s">
        <v>21</v>
      </c>
    </row>
    <row r="74" spans="1:3" ht="14.25" customHeight="1" x14ac:dyDescent="0.25">
      <c r="A74" s="25" t="s">
        <v>67</v>
      </c>
      <c r="B74" s="27" t="s">
        <v>42</v>
      </c>
      <c r="C74" s="38" t="s">
        <v>21</v>
      </c>
    </row>
    <row r="75" spans="1:3" ht="14.25" customHeight="1" x14ac:dyDescent="0.25">
      <c r="A75" s="26" t="s">
        <v>68</v>
      </c>
      <c r="B75" s="41">
        <v>134</v>
      </c>
      <c r="C75" s="39" t="s">
        <v>21</v>
      </c>
    </row>
    <row r="76" spans="1:3" ht="14.25" customHeight="1" x14ac:dyDescent="0.25">
      <c r="A76" s="26" t="s">
        <v>69</v>
      </c>
      <c r="B76" s="41">
        <v>169</v>
      </c>
      <c r="C76" s="39" t="s">
        <v>21</v>
      </c>
    </row>
    <row r="77" spans="1:3" ht="14.25" customHeight="1" x14ac:dyDescent="0.25">
      <c r="A77" s="36" t="s">
        <v>70</v>
      </c>
      <c r="B77" s="37">
        <v>169</v>
      </c>
      <c r="C77" s="40" t="s">
        <v>21</v>
      </c>
    </row>
    <row r="78" spans="1:3" s="47" customFormat="1" ht="12" customHeight="1" x14ac:dyDescent="0.25">
      <c r="A78" s="47" t="s">
        <v>44</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2" t="e" vm="1">
        <v>#VALUE!</v>
      </c>
      <c r="B1" s="63"/>
      <c r="C1" s="63"/>
      <c r="D1" s="63"/>
      <c r="E1" s="63"/>
      <c r="F1" s="63"/>
      <c r="G1" s="63"/>
      <c r="H1" s="63"/>
    </row>
    <row r="2" spans="1:8" ht="36" x14ac:dyDescent="0.55000000000000004">
      <c r="A2" s="64" t="s">
        <v>101</v>
      </c>
      <c r="B2" s="51"/>
      <c r="C2" s="51"/>
      <c r="D2" s="51"/>
      <c r="E2" s="51"/>
      <c r="F2" s="51"/>
      <c r="G2" s="51"/>
      <c r="H2" s="51"/>
    </row>
    <row r="3" spans="1:8" ht="33" customHeight="1" x14ac:dyDescent="0.25">
      <c r="A3" s="65" t="s">
        <v>72</v>
      </c>
      <c r="B3" s="56"/>
      <c r="C3" s="56"/>
      <c r="D3" s="56"/>
      <c r="E3" s="28" t="s">
        <v>73</v>
      </c>
      <c r="F3" s="28" t="s">
        <v>74</v>
      </c>
      <c r="G3" s="28" t="s">
        <v>75</v>
      </c>
      <c r="H3" s="28" t="s">
        <v>76</v>
      </c>
    </row>
    <row r="4" spans="1:8" ht="18.75" customHeight="1" x14ac:dyDescent="0.25">
      <c r="A4" s="56" t="s">
        <v>77</v>
      </c>
      <c r="B4" s="56"/>
      <c r="C4" s="56"/>
      <c r="D4" s="56"/>
      <c r="E4" s="29" t="s">
        <v>78</v>
      </c>
      <c r="F4" s="30" t="e">
        <f>#REF!+#REF!+#REF!+#REF!+#REF!+#REF!+#REF!+#REF!+#REF!+#REF!+#REF!+#REF!</f>
        <v>#REF!</v>
      </c>
      <c r="G4" s="31" t="e">
        <f>#REF!+#REF!+#REF!+#REF!+#REF!</f>
        <v>#REF!</v>
      </c>
      <c r="H4" s="31" t="e">
        <f t="shared" ref="H4:H22" si="0">SUM(F4+G4)</f>
        <v>#REF!</v>
      </c>
    </row>
    <row r="5" spans="1:8" ht="18.75" customHeight="1" x14ac:dyDescent="0.25">
      <c r="A5" s="56" t="s">
        <v>79</v>
      </c>
      <c r="B5" s="56"/>
      <c r="C5" s="56"/>
      <c r="D5" s="56"/>
      <c r="E5" s="29" t="s">
        <v>78</v>
      </c>
      <c r="F5" s="30" t="e">
        <f>#REF!+#REF!+#REF!+#REF!+#REF!+#REF!+#REF!+#REF!+#REF!+#REF!+#REF!+#REF!</f>
        <v>#REF!</v>
      </c>
      <c r="G5" s="31" t="e">
        <f>#REF!+#REF!+#REF!</f>
        <v>#REF!</v>
      </c>
      <c r="H5" s="31" t="e">
        <f t="shared" si="0"/>
        <v>#REF!</v>
      </c>
    </row>
    <row r="6" spans="1:8" ht="18.75" customHeight="1" x14ac:dyDescent="0.25">
      <c r="A6" s="56" t="s">
        <v>103</v>
      </c>
      <c r="B6" s="56"/>
      <c r="C6" s="56"/>
      <c r="D6" s="56"/>
      <c r="E6" s="29" t="s">
        <v>88</v>
      </c>
      <c r="F6" s="30" t="e">
        <f>#REF!+#REF!+#REF!+#REF!+#REF!+#REF!+#REF!+#REF!+#REF!</f>
        <v>#REF!</v>
      </c>
      <c r="G6" s="31" t="e">
        <f>#REF!+#REF!+#REF!</f>
        <v>#REF!</v>
      </c>
      <c r="H6" s="31" t="e">
        <f t="shared" si="0"/>
        <v>#REF!</v>
      </c>
    </row>
    <row r="7" spans="1:8" ht="18.75" customHeight="1" x14ac:dyDescent="0.25">
      <c r="A7" s="57" t="s">
        <v>131</v>
      </c>
      <c r="B7" s="58"/>
      <c r="C7" s="58"/>
      <c r="D7" s="59"/>
      <c r="E7" s="29" t="s">
        <v>81</v>
      </c>
      <c r="F7" s="30" t="e">
        <f>#REF!+#REF!+#REF!+#REF!+#REF!+#REF!+#REF!+#REF!+#REF!+#REF!+#REF!+#REF!</f>
        <v>#REF!</v>
      </c>
      <c r="G7" s="31" t="e">
        <f>#REF!+#REF!+#REF!+#REF!+#REF!+#REF!+#REF!+#REF!+#REF!+#REF!+#REF!</f>
        <v>#REF!</v>
      </c>
      <c r="H7" s="31" t="e">
        <f>F7+G7</f>
        <v>#REF!</v>
      </c>
    </row>
    <row r="8" spans="1:8" ht="18.75" customHeight="1" x14ac:dyDescent="0.25">
      <c r="A8" s="56" t="s">
        <v>82</v>
      </c>
      <c r="B8" s="56"/>
      <c r="C8" s="56"/>
      <c r="D8" s="56"/>
      <c r="E8" s="29" t="s">
        <v>80</v>
      </c>
      <c r="F8" s="30" t="e">
        <f>#REF!+#REF!+#REF!+#REF!+#REF!+#REF!+#REF!+#REF!+#REF!+#REF!+#REF!+#REF!+#REF!+#REF!+#REF!</f>
        <v>#REF!</v>
      </c>
      <c r="G8" s="31" t="e">
        <f>#REF!+#REF!+#REF!+#REF!+#REF!+#REF!+#REF!+#REF!+#REF!</f>
        <v>#REF!</v>
      </c>
      <c r="H8" s="31" t="e">
        <f t="shared" si="0"/>
        <v>#REF!</v>
      </c>
    </row>
    <row r="9" spans="1:8" ht="18.75" customHeight="1" x14ac:dyDescent="0.25">
      <c r="A9" s="56" t="s">
        <v>83</v>
      </c>
      <c r="B9" s="56"/>
      <c r="C9" s="56"/>
      <c r="D9" s="56"/>
      <c r="E9" s="29" t="s">
        <v>78</v>
      </c>
      <c r="F9" s="30" t="e">
        <f>#REF!+#REF!+#REF!+#REF!+#REF!+#REF!+#REF!+#REF!+#REF!+#REF!+#REF!+#REF!</f>
        <v>#REF!</v>
      </c>
      <c r="G9" s="31" t="e">
        <f>#REF!+#REF!+#REF!+#REF!+#REF!</f>
        <v>#REF!</v>
      </c>
      <c r="H9" s="31" t="e">
        <f t="shared" si="0"/>
        <v>#REF!</v>
      </c>
    </row>
    <row r="10" spans="1:8" ht="18.75" customHeight="1" x14ac:dyDescent="0.25">
      <c r="A10" s="56" t="s">
        <v>84</v>
      </c>
      <c r="B10" s="56"/>
      <c r="C10" s="56"/>
      <c r="D10" s="56"/>
      <c r="E10" s="29" t="s">
        <v>85</v>
      </c>
      <c r="F10" s="30" t="e">
        <f>#REF!+#REF!+#REF!+#REF!+#REF!+#REF!+#REF!</f>
        <v>#REF!</v>
      </c>
      <c r="G10" s="31" t="e">
        <f>#REF!+#REF!+#REF!+#REF!+#REF!+#REF!+#REF!</f>
        <v>#REF!</v>
      </c>
      <c r="H10" s="31" t="e">
        <f t="shared" si="0"/>
        <v>#REF!</v>
      </c>
    </row>
    <row r="11" spans="1:8" ht="18.75" customHeight="1" x14ac:dyDescent="0.25">
      <c r="A11" s="56" t="s">
        <v>86</v>
      </c>
      <c r="B11" s="56"/>
      <c r="C11" s="56"/>
      <c r="D11" s="56"/>
      <c r="E11" s="29" t="s">
        <v>80</v>
      </c>
      <c r="F11" s="30" t="e">
        <f>#REF!+#REF!+#REF!+#REF!+#REF!+#REF!+#REF!+#REF!+#REF!+#REF!+#REF!+#REF!+#REF!+#REF!+#REF!+#REF!+#REF!+#REF!+#REF!+#REF!</f>
        <v>#REF!</v>
      </c>
      <c r="G11" s="31" t="e">
        <f>#REF!+#REF!+#REF!+#REF!+#REF!+#REF!+#REF!+#REF!+#REF!+#REF!+#REF!</f>
        <v>#REF!</v>
      </c>
      <c r="H11" s="31" t="e">
        <f t="shared" si="0"/>
        <v>#REF!</v>
      </c>
    </row>
    <row r="12" spans="1:8" ht="18.75" customHeight="1" x14ac:dyDescent="0.25">
      <c r="A12" s="56" t="s">
        <v>87</v>
      </c>
      <c r="B12" s="56"/>
      <c r="C12" s="56"/>
      <c r="D12" s="56"/>
      <c r="E12" s="29" t="s">
        <v>88</v>
      </c>
      <c r="F12" s="30" t="e">
        <f>#REF!+#REF!+#REF!+#REF!+#REF!+#REF!+#REF!+#REF!+#REF!</f>
        <v>#REF!</v>
      </c>
      <c r="G12" s="31" t="e">
        <f>#REF!+#REF!+#REF!+#REF!+#REF!+#REF!+#REF!+#REF!+#REF!</f>
        <v>#REF!</v>
      </c>
      <c r="H12" s="31" t="e">
        <f t="shared" si="0"/>
        <v>#REF!</v>
      </c>
    </row>
    <row r="13" spans="1:8" ht="18.75" customHeight="1" x14ac:dyDescent="0.25">
      <c r="A13" s="56" t="s">
        <v>89</v>
      </c>
      <c r="B13" s="56"/>
      <c r="C13" s="56"/>
      <c r="D13" s="56"/>
      <c r="E13" s="29" t="s">
        <v>90</v>
      </c>
      <c r="F13" s="30" t="e">
        <f>#REF!+#REF!+#REF!+#REF!+#REF!+#REF!+#REF!+#REF!+#REF!+#REF!+#REF!+#REF!+#REF!+#REF!+#REF!+#REF!</f>
        <v>#REF!</v>
      </c>
      <c r="G13" s="31" t="e">
        <f>#REF!+#REF!+#REF!+#REF!+#REF!+#REF!+#REF!+#REF!+#REF!+#REF!+#REF!+#REF!+#REF!+#REF!+#REF!+#REF!+#REF!+#REF!</f>
        <v>#REF!</v>
      </c>
      <c r="H13" s="31" t="e">
        <f t="shared" si="0"/>
        <v>#REF!</v>
      </c>
    </row>
    <row r="14" spans="1:8" ht="18.75" customHeight="1" x14ac:dyDescent="0.25">
      <c r="A14" s="56" t="s">
        <v>91</v>
      </c>
      <c r="B14" s="56"/>
      <c r="C14" s="56"/>
      <c r="D14" s="56"/>
      <c r="E14" s="29" t="s">
        <v>80</v>
      </c>
      <c r="F14" s="30" t="e">
        <f>#REF!+#REF!+#REF!+#REF!+#REF!+#REF!+#REF!+#REF!+#REF!+#REF!+#REF!+#REF!+#REF!+#REF!+#REF!</f>
        <v>#REF!</v>
      </c>
      <c r="G14" s="31" t="e">
        <f>#REF!+#REF!+#REF!+#REF!+#REF!+#REF!+#REF!+#REF!+#REF!+#REF!+#REF!+#REF!+#REF!+#REF!+#REF!+#REF!+#REF!+#REF!+#REF!+#REF!+#REF!+#REF!+#REF!+#REF!</f>
        <v>#REF!</v>
      </c>
      <c r="H14" s="31" t="e">
        <f t="shared" si="0"/>
        <v>#REF!</v>
      </c>
    </row>
    <row r="15" spans="1:8" ht="18.75" customHeight="1" x14ac:dyDescent="0.25">
      <c r="A15" s="56" t="s">
        <v>92</v>
      </c>
      <c r="B15" s="56"/>
      <c r="C15" s="56"/>
      <c r="D15" s="56"/>
      <c r="E15" s="29" t="s">
        <v>81</v>
      </c>
      <c r="F15" s="30" t="e">
        <f>#REF!+#REF!+#REF!+#REF!+#REF!+#REF!+#REF!+#REF!+#REF!+#REF!+#REF!+#REF!</f>
        <v>#REF!</v>
      </c>
      <c r="G15" s="31" t="e">
        <f>#REF!+#REF!+#REF!+#REF!+#REF!+#REF!+#REF!+#REF!+#REF!+#REF!</f>
        <v>#REF!</v>
      </c>
      <c r="H15" s="31" t="e">
        <f t="shared" si="0"/>
        <v>#REF!</v>
      </c>
    </row>
    <row r="16" spans="1:8" ht="18.75" customHeight="1" x14ac:dyDescent="0.25">
      <c r="A16" s="56" t="s">
        <v>93</v>
      </c>
      <c r="B16" s="56"/>
      <c r="C16" s="56"/>
      <c r="D16" s="56"/>
      <c r="E16" s="29" t="s">
        <v>80</v>
      </c>
      <c r="F16" s="30" t="e">
        <f>#REF!+#REF!+#REF!+#REF!+#REF!+#REF!+#REF!+#REF!+#REF!+#REF!+#REF!+#REF!+#REF!+#REF!+#REF!</f>
        <v>#REF!</v>
      </c>
      <c r="G16" s="31" t="e">
        <f>#REF!+#REF!+#REF!+#REF!+#REF!+#REF!+#REF!+#REF!+#REF!+#REF!+#REF!+#REF!</f>
        <v>#REF!</v>
      </c>
      <c r="H16" s="31" t="e">
        <f t="shared" si="0"/>
        <v>#REF!</v>
      </c>
    </row>
    <row r="17" spans="1:8" ht="18.75" customHeight="1" x14ac:dyDescent="0.25">
      <c r="A17" s="57" t="s">
        <v>128</v>
      </c>
      <c r="B17" s="58"/>
      <c r="C17" s="58"/>
      <c r="D17" s="59"/>
      <c r="E17" s="29" t="s">
        <v>85</v>
      </c>
      <c r="F17" s="30">
        <f>MAT!B9+MAT!B10+MAT!B11+MAT!B12+MAT!B37+MAT!B38+MAT!B39</f>
        <v>3102</v>
      </c>
      <c r="G17" s="31">
        <f>MAT!B15+MAT!B16+MAT!B17+MAT!B18+MAT!B19+MAT!B20+MAT!B21+MAT!B23+MAT!B26+MAT!B29+MAT!B42+MAT!B43</f>
        <v>1496.59</v>
      </c>
      <c r="H17" s="31">
        <f t="shared" ref="H17" si="1">SUM(F17+G17)</f>
        <v>4598.59</v>
      </c>
    </row>
    <row r="18" spans="1:8" ht="18.75" customHeight="1" x14ac:dyDescent="0.25">
      <c r="A18" s="57" t="s">
        <v>94</v>
      </c>
      <c r="B18" s="58"/>
      <c r="C18" s="58"/>
      <c r="D18" s="59"/>
      <c r="E18" s="29" t="s">
        <v>88</v>
      </c>
      <c r="F18" s="30" t="e">
        <f>#REF!+#REF!+#REF!+#REF!+#REF!+#REF!+#REF!+#REF!+#REF!</f>
        <v>#REF!</v>
      </c>
      <c r="G18" s="31" t="e">
        <f>#REF!+#REF!+#REF!+#REF!+#REF!+#REF!+#REF!+#REF!+#REF!</f>
        <v>#REF!</v>
      </c>
      <c r="H18" s="31" t="e">
        <f t="shared" si="0"/>
        <v>#REF!</v>
      </c>
    </row>
    <row r="19" spans="1:8" ht="18.75" customHeight="1" x14ac:dyDescent="0.25">
      <c r="A19" s="56" t="s">
        <v>95</v>
      </c>
      <c r="B19" s="56"/>
      <c r="C19" s="56"/>
      <c r="D19" s="56"/>
      <c r="E19" s="29" t="s">
        <v>88</v>
      </c>
      <c r="F19" s="30" t="e">
        <f>#REF!+#REF!+#REF!+#REF!+#REF!+#REF!+#REF!+#REF!+#REF!+#REF!</f>
        <v>#REF!</v>
      </c>
      <c r="G19" s="31" t="e">
        <f>#REF!+#REF!+#REF!+#REF!+#REF!+#REF!+#REF!+#REF!+#REF!+#REF!</f>
        <v>#REF!</v>
      </c>
      <c r="H19" s="31" t="e">
        <f t="shared" si="0"/>
        <v>#REF!</v>
      </c>
    </row>
    <row r="20" spans="1:8" ht="18.75" customHeight="1" x14ac:dyDescent="0.25">
      <c r="A20" s="56" t="s">
        <v>96</v>
      </c>
      <c r="B20" s="56"/>
      <c r="C20" s="56"/>
      <c r="D20" s="56"/>
      <c r="E20" s="29" t="s">
        <v>88</v>
      </c>
      <c r="F20" s="30" t="e">
        <f>#REF!+#REF!+#REF!+#REF!+#REF!+#REF!+#REF!+#REF!+#REF!+#REF!+#REF!+#REF!+#REF!</f>
        <v>#REF!</v>
      </c>
      <c r="G20" s="31" t="e">
        <f>#REF!+#REF!+#REF!+#REF!+#REF!+#REF!+#REF!+#REF!+#REF!+#REF!+#REF!+#REF!+#REF!+#REF!+#REF!+#REF!+#REF!+#REF!+#REF!</f>
        <v>#REF!</v>
      </c>
      <c r="H20" s="31" t="e">
        <f t="shared" si="0"/>
        <v>#REF!</v>
      </c>
    </row>
    <row r="21" spans="1:8" ht="18.75" customHeight="1" x14ac:dyDescent="0.25">
      <c r="A21" s="56" t="s">
        <v>126</v>
      </c>
      <c r="B21" s="56"/>
      <c r="C21" s="56"/>
      <c r="D21" s="56"/>
      <c r="E21" s="29" t="s">
        <v>88</v>
      </c>
      <c r="F21" s="30" t="e">
        <f>#REF!+#REF!+#REF!+#REF!+#REF!+#REF!+#REF!+#REF!+#REF!+#REF!</f>
        <v>#REF!</v>
      </c>
      <c r="G21" s="31" t="e">
        <f>#REF!+#REF!+#REF!+#REF!+#REF!+#REF!+#REF!+#REF!+#REF!+#REF!</f>
        <v>#REF!</v>
      </c>
      <c r="H21" s="31" t="e">
        <f>SUM(F21+G21)</f>
        <v>#REF!</v>
      </c>
    </row>
    <row r="22" spans="1:8" ht="18.75" customHeight="1" x14ac:dyDescent="0.25">
      <c r="A22" s="56" t="s">
        <v>127</v>
      </c>
      <c r="B22" s="56"/>
      <c r="C22" s="56"/>
      <c r="D22" s="56"/>
      <c r="E22" s="29" t="s">
        <v>97</v>
      </c>
      <c r="F22" s="30" t="e">
        <f>#REF!+#REF!+#REF!+#REF!+#REF!+#REF!</f>
        <v>#REF!</v>
      </c>
      <c r="G22" s="31" t="e">
        <f>#REF!+#REF!+#REF!</f>
        <v>#REF!</v>
      </c>
      <c r="H22" s="31" t="e">
        <f t="shared" si="0"/>
        <v>#REF!</v>
      </c>
    </row>
    <row r="23" spans="1:8" ht="18.75" customHeight="1" x14ac:dyDescent="0.25">
      <c r="A23" s="56" t="s">
        <v>98</v>
      </c>
      <c r="B23" s="56"/>
      <c r="C23" s="56"/>
      <c r="D23" s="56"/>
      <c r="E23" s="29" t="s">
        <v>88</v>
      </c>
      <c r="F23" s="30" t="e">
        <f>#REF!+#REF!+#REF!+#REF!+#REF!+#REF!+#REF!+#REF!+#REF!+#REF!+#REF!+#REF!</f>
        <v>#REF!</v>
      </c>
      <c r="G23" s="31" t="e">
        <f>#REF!+#REF!+#REF!+#REF!+#REF!</f>
        <v>#REF!</v>
      </c>
      <c r="H23" s="31" t="e">
        <f>SUM(F23+G23)</f>
        <v>#REF!</v>
      </c>
    </row>
    <row r="24" spans="1:8" ht="9" customHeight="1" x14ac:dyDescent="0.25">
      <c r="A24" s="13"/>
      <c r="B24" s="13"/>
      <c r="C24" s="13"/>
      <c r="D24" s="13"/>
      <c r="E24" s="32"/>
      <c r="F24" s="33"/>
      <c r="G24" s="34"/>
      <c r="H24" s="34"/>
    </row>
    <row r="25" spans="1:8" ht="46.5" customHeight="1" x14ac:dyDescent="0.25">
      <c r="A25" s="60" t="s">
        <v>125</v>
      </c>
      <c r="B25" s="61"/>
      <c r="C25" s="61"/>
      <c r="D25" s="61"/>
      <c r="E25" s="61"/>
      <c r="F25" s="61"/>
      <c r="G25" s="61"/>
      <c r="H25" s="61"/>
    </row>
    <row r="26" spans="1:8" ht="9" customHeight="1" x14ac:dyDescent="0.25">
      <c r="A26" s="13"/>
      <c r="B26" s="13"/>
      <c r="C26" s="13"/>
      <c r="D26" s="13"/>
      <c r="E26" s="32"/>
      <c r="F26" s="33"/>
      <c r="G26" s="34"/>
      <c r="H26" s="34"/>
    </row>
    <row r="27" spans="1:8" ht="52.5" customHeight="1" x14ac:dyDescent="0.25">
      <c r="A27" s="54" t="s">
        <v>99</v>
      </c>
      <c r="B27" s="55"/>
      <c r="C27" s="55"/>
      <c r="D27" s="55"/>
      <c r="E27" s="55"/>
      <c r="F27" s="55"/>
      <c r="G27" s="55"/>
      <c r="H27" s="55"/>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MAT</vt:lpstr>
      <vt:lpstr>PCTMA</vt:lpstr>
      <vt:lpstr>Total Cost</vt:lpstr>
      <vt:lpstr>'BCT (old)'!Print_Area</vt:lpstr>
      <vt:lpstr>MAT!Print_Area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2026-07-09T16:24:01Z</dcterms:modified>
  <cp:category/>
  <cp:contentStatus/>
</cp:coreProperties>
</file>