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8"/>
  <workbookPr codeName="ThisWorkbook"/>
  <mc:AlternateContent xmlns:mc="http://schemas.openxmlformats.org/markup-compatibility/2006">
    <mc:Choice Requires="x15">
      <x15ac:absPath xmlns:x15ac="http://schemas.microsoft.com/office/spreadsheetml/2010/11/ac" url="https://livetbr-my.sharepoint.com/personal/s00077784_tbr_edu/Documents/Desktop/Fall 2026 Cost Sheets/"/>
    </mc:Choice>
  </mc:AlternateContent>
  <xr:revisionPtr revIDLastSave="1" documentId="8_{54F1ECCA-8012-4D83-9C56-62AE2B4A2523}" xr6:coauthVersionLast="47" xr6:coauthVersionMax="47" xr10:uidLastSave="{30518F7C-E0BD-497C-80CA-99CA7D17F15D}"/>
  <bookViews>
    <workbookView xWindow="-18495" yWindow="1200" windowWidth="18000" windowHeight="9270" firstSheet="2" activeTab="2" xr2:uid="{00000000-000D-0000-FFFF-FFFF00000000}"/>
  </bookViews>
  <sheets>
    <sheet name="Instructions" sheetId="2" state="hidden" r:id="rId1"/>
    <sheet name="BCT (old)" sheetId="33" state="hidden" r:id="rId2"/>
    <sheet name="DA" sheetId="21" r:id="rId3"/>
    <sheet name="PCTMA" sheetId="27" state="hidden" r:id="rId4"/>
    <sheet name="Total Cost" sheetId="25" state="hidden" r:id="rId5"/>
  </sheets>
  <definedNames>
    <definedName name="_xlnm.Print_Area" localSheetId="1">'BCT (old)'!$A$1:$C$75</definedName>
    <definedName name="_xlnm.Print_Area" localSheetId="2">DA!$A$1:$C$48</definedName>
    <definedName name="_xlnm.Print_Area" localSheetId="3">PCTMA!$A$1:$C$78</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25" l="1"/>
  <c r="F17" i="25"/>
  <c r="G21" i="25"/>
  <c r="F21" i="25"/>
  <c r="H21" i="25" s="1"/>
  <c r="G7" i="25"/>
  <c r="G12" i="25"/>
  <c r="B69" i="33"/>
  <c r="B55" i="33"/>
  <c r="B41" i="33"/>
  <c r="B33" i="33"/>
  <c r="B22" i="33"/>
  <c r="G20" i="25"/>
  <c r="G13" i="25"/>
  <c r="G6" i="25"/>
  <c r="F6" i="25"/>
  <c r="G22" i="25"/>
  <c r="F22" i="25"/>
  <c r="G23" i="25"/>
  <c r="F23" i="25"/>
  <c r="F20" i="25"/>
  <c r="G19" i="25"/>
  <c r="F19" i="25"/>
  <c r="G18" i="25"/>
  <c r="F18" i="25"/>
  <c r="G16" i="25"/>
  <c r="F16" i="25"/>
  <c r="G15" i="25"/>
  <c r="F15" i="25"/>
  <c r="G14" i="25"/>
  <c r="F14" i="25"/>
  <c r="F13" i="25"/>
  <c r="F12" i="25"/>
  <c r="G11" i="25"/>
  <c r="F11" i="25"/>
  <c r="G10" i="25"/>
  <c r="F10" i="25"/>
  <c r="G9" i="25"/>
  <c r="F9" i="25"/>
  <c r="G8" i="25"/>
  <c r="F8" i="25"/>
  <c r="F7" i="25"/>
  <c r="G5" i="25"/>
  <c r="F5" i="25"/>
  <c r="G4" i="25"/>
  <c r="F4" i="25"/>
  <c r="H4" i="25" s="1"/>
  <c r="B31" i="27"/>
  <c r="B56" i="27"/>
  <c r="B45" i="27"/>
  <c r="B37" i="21"/>
  <c r="B29" i="21"/>
  <c r="H17" i="25" l="1"/>
  <c r="C41" i="21"/>
  <c r="C74" i="33"/>
  <c r="C73" i="33"/>
  <c r="C72" i="33"/>
  <c r="C63" i="27"/>
  <c r="C62" i="27"/>
  <c r="C61" i="27"/>
  <c r="C60" i="27"/>
  <c r="H9" i="25"/>
  <c r="H23" i="25"/>
  <c r="H19" i="25"/>
  <c r="H18" i="25"/>
  <c r="H11" i="25"/>
  <c r="H5" i="25"/>
  <c r="H12" i="25"/>
  <c r="H14" i="25"/>
  <c r="H15" i="25"/>
  <c r="H13" i="25"/>
  <c r="H20" i="25"/>
  <c r="H16" i="25"/>
  <c r="H10" i="25"/>
  <c r="H8" i="25"/>
  <c r="H7" i="25"/>
  <c r="H22" i="25"/>
  <c r="H6" i="25"/>
  <c r="C40" i="2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<sst xmlns="http://schemas.openxmlformats.org/spreadsheetml/2006/main" count="303" uniqueCount="142">
  <si>
    <t>Using this cost sheet template</t>
  </si>
  <si>
    <t xml:space="preserve">Please follow the below instructions to maintin the accessibility of this template. </t>
  </si>
  <si>
    <t>In Excel</t>
  </si>
  <si>
    <t xml:space="preserve">Edit the content, where applicable (total hours, cost, items, program name, program description, etc.). </t>
  </si>
  <si>
    <t xml:space="preserve">You may add additional rows if necessary. Please do not add columns. </t>
  </si>
  <si>
    <t xml:space="preserve">Do not merge or unmerge cell settings in this template. Doing so will affect the accessibiltiy of the document. </t>
  </si>
  <si>
    <t xml:space="preserve">Maintain a font size of 10 or greater. </t>
  </si>
  <si>
    <t xml:space="preserve">You may adjust the column width and row height. Doing so may affect the print area. </t>
  </si>
  <si>
    <t xml:space="preserve">Note: converting the document to pdf may change the font size being resulting in several accessibility issues. You may leave the file as an excel document, but please verify it is accessible prior to it being posted to the website. </t>
  </si>
  <si>
    <t>In Panorama</t>
  </si>
  <si>
    <t xml:space="preserve">Once the cost sheet is complete, use Panorama to ensure the sheet is accessible. The document will likely show one "Major" error - "The title is missing from the document's properties". Click "fix issue" and add the title for the document. Your excel document/spreadsheet is now accessible and may be published on your website. </t>
  </si>
  <si>
    <t>TCAT Dickson Cost Sheet</t>
  </si>
  <si>
    <t>Please visit our website at https://tcatdickson.edu/programs for a comprehensive overview of each program</t>
  </si>
  <si>
    <t>**All book and supply costs are estimates and subject to change without notice.**</t>
  </si>
  <si>
    <t>First Trimester</t>
  </si>
  <si>
    <t>432 Hours</t>
  </si>
  <si>
    <t xml:space="preserve">Tuition  </t>
  </si>
  <si>
    <t>Due at Registration</t>
  </si>
  <si>
    <t>Student Activity Fee</t>
  </si>
  <si>
    <t>Technology Fee</t>
  </si>
  <si>
    <t>Books</t>
  </si>
  <si>
    <t>Approximate</t>
  </si>
  <si>
    <t>Total Estimated First Trimester Cost</t>
  </si>
  <si>
    <t>Second Trimester</t>
  </si>
  <si>
    <t>Total Estimated Second Trimester Cost</t>
  </si>
  <si>
    <t>Third Trimester</t>
  </si>
  <si>
    <t>Total Estimated Third Trimester Cost</t>
  </si>
  <si>
    <t>Fourth Trimester</t>
  </si>
  <si>
    <t>Total Estimated Fourth Trimester Cost</t>
  </si>
  <si>
    <t>**Please note, these tools/supplies on the cost sheet are not available for purchase through TCAT Dickson</t>
  </si>
  <si>
    <t>Additional Costs (Cannot be charged to Financial Aid)</t>
  </si>
  <si>
    <t>Building Construction Technology</t>
  </si>
  <si>
    <r>
      <rPr>
        <b/>
        <sz val="12"/>
        <rFont val="Calibri"/>
        <family val="2"/>
        <scheme val="minor"/>
      </rPr>
      <t>*Tools</t>
    </r>
    <r>
      <rPr>
        <sz val="12"/>
        <rFont val="Calibri"/>
        <family val="2"/>
        <scheme val="minor"/>
      </rPr>
      <t xml:space="preserve"> - 18-Volt One Cordless 4 Tool Power Kit, 5-piece Philips Bit, Folding Back Utility Knife, Contractor </t>
    </r>
  </si>
  <si>
    <t>Tool Pouch, 16" Large Mouth Tool Bag, 28 oz Antivibe Framing Hammer, HDX Indoor Safety Glasses, High</t>
  </si>
  <si>
    <t>Impact 24" Level, 100' Chalk Reel, Carpenter Pencil, Tool Company Speed Square, 12" Combination Square,</t>
  </si>
  <si>
    <t>Magnetic Measuring Tape</t>
  </si>
  <si>
    <t>Fifth Trimester</t>
  </si>
  <si>
    <t>Total Estimated Fifth Trimester Cost</t>
  </si>
  <si>
    <t>Total Estimated Program Cost for Carpenter Helper Technician Certificate - 432 Hours</t>
  </si>
  <si>
    <t>Total Estimated Program Cost for Carpenter Diploma - 1296 Hours</t>
  </si>
  <si>
    <t>Dental Assisting</t>
  </si>
  <si>
    <t>Liability Fee - paid once per enrollment  (not covered by TN Promise or Reconnect)</t>
  </si>
  <si>
    <t>Books/Subscriptions</t>
  </si>
  <si>
    <t>MyClinicalExchange 12 Month Subscription</t>
  </si>
  <si>
    <r>
      <rPr>
        <b/>
        <sz val="12"/>
        <rFont val="Calibri"/>
        <family val="2"/>
        <scheme val="minor"/>
      </rPr>
      <t xml:space="preserve">First Day Student Kit </t>
    </r>
    <r>
      <rPr>
        <sz val="12"/>
        <rFont val="Calibri"/>
        <family val="2"/>
        <scheme val="minor"/>
      </rPr>
      <t>-</t>
    </r>
    <r>
      <rPr>
        <b/>
        <sz val="12"/>
        <rFont val="Calibri"/>
        <family val="2"/>
        <scheme val="minor"/>
      </rPr>
      <t xml:space="preserve"> </t>
    </r>
    <r>
      <rPr>
        <b/>
        <sz val="12"/>
        <color rgb="FFC00000"/>
        <rFont val="Calibri"/>
        <family val="2"/>
        <scheme val="minor"/>
      </rPr>
      <t>Dickson</t>
    </r>
    <r>
      <rPr>
        <sz val="12"/>
        <rFont val="Calibri"/>
        <family val="2"/>
        <scheme val="minor"/>
      </rPr>
      <t xml:space="preserve"> </t>
    </r>
    <r>
      <rPr>
        <b/>
        <sz val="12"/>
        <color rgb="FF00B050"/>
        <rFont val="Calibri"/>
        <family val="2"/>
        <scheme val="minor"/>
      </rPr>
      <t>Cost $534</t>
    </r>
    <r>
      <rPr>
        <sz val="12"/>
        <rFont val="Calibri"/>
        <family val="2"/>
        <scheme val="minor"/>
      </rPr>
      <t xml:space="preserve"> + tax</t>
    </r>
  </si>
  <si>
    <r>
      <t xml:space="preserve">Typodont Model </t>
    </r>
    <r>
      <rPr>
        <sz val="12"/>
        <rFont val="Calibri"/>
        <family val="2"/>
        <scheme val="minor"/>
      </rPr>
      <t>- Item# 95SDP-200-GSF-MF</t>
    </r>
    <r>
      <rPr>
        <b/>
        <sz val="12"/>
        <rFont val="Calibri"/>
        <family val="2"/>
        <scheme val="minor"/>
      </rPr>
      <t xml:space="preserve"> </t>
    </r>
    <r>
      <rPr>
        <b/>
        <sz val="12"/>
        <color rgb="FFC00000"/>
        <rFont val="Calibri"/>
        <family val="2"/>
        <scheme val="minor"/>
      </rPr>
      <t>Dickson</t>
    </r>
    <r>
      <rPr>
        <sz val="12"/>
        <rFont val="Calibri"/>
        <family val="2"/>
        <scheme val="minor"/>
      </rPr>
      <t xml:space="preserve"> </t>
    </r>
    <r>
      <rPr>
        <b/>
        <sz val="12"/>
        <color rgb="FF00B050"/>
        <rFont val="Calibri"/>
        <family val="2"/>
        <scheme val="minor"/>
      </rPr>
      <t>Cost $200</t>
    </r>
    <r>
      <rPr>
        <sz val="12"/>
        <rFont val="Calibri"/>
        <family val="2"/>
        <scheme val="minor"/>
      </rPr>
      <t xml:space="preserve"> + tax</t>
    </r>
  </si>
  <si>
    <t>Includes: (3) pants, (3) shirts, &amp; (1) lab coat (Financial aid funds can be used to cover these  items if aid</t>
  </si>
  <si>
    <t>is available. The scrubs will be handled by our uniform vendor) Please note: All maternity items are an</t>
  </si>
  <si>
    <t xml:space="preserve">additional cost per item to any package price and will be paid directly to the uniform vendor   </t>
  </si>
  <si>
    <t>Total Estimated Program Cost for Dental Sterilization Technician Certificate - 432 Hours</t>
  </si>
  <si>
    <t>Total Estimated Program Cost for Dental Assistant Certificate - 864 Hours</t>
  </si>
  <si>
    <t>TB Skin Test/Immunization - completed by the start of the program</t>
  </si>
  <si>
    <t>Varies</t>
  </si>
  <si>
    <t>BLS (CPR) Certification - completed by the start of the program</t>
  </si>
  <si>
    <t>Tennessee Board of Dentistry - completed by the end of the 2nd trimester</t>
  </si>
  <si>
    <t>Fingerprinting (Identgo) - completed by the end of the 2nd trimester</t>
  </si>
  <si>
    <t>*These expenses are not included in the total estimated cost of the program but are the responsibility of the student</t>
  </si>
  <si>
    <t>Books/Subscription</t>
  </si>
  <si>
    <t>Patient Care Technology/Medical Assisting</t>
  </si>
  <si>
    <t>Healthstream MyClinicalExchange 12 Month Subscription</t>
  </si>
  <si>
    <t>Phlebotomy Technician Preparation Package Online - Study Guide Online + Practice Assessment</t>
  </si>
  <si>
    <r>
      <rPr>
        <b/>
        <sz val="12"/>
        <color theme="1"/>
        <rFont val="Calibri"/>
        <family val="2"/>
        <scheme val="minor"/>
      </rPr>
      <t>PCT/MA Kit</t>
    </r>
    <r>
      <rPr>
        <sz val="12"/>
        <color theme="1"/>
        <rFont val="Calibri"/>
        <family val="2"/>
        <scheme val="minor"/>
      </rPr>
      <t xml:space="preserve"> - Item# 10008 </t>
    </r>
    <r>
      <rPr>
        <b/>
        <sz val="12"/>
        <color rgb="FF0070C0"/>
        <rFont val="Calibri"/>
        <family val="2"/>
        <scheme val="minor"/>
      </rPr>
      <t>Clarksville</t>
    </r>
    <r>
      <rPr>
        <sz val="12"/>
        <color theme="1"/>
        <rFont val="Calibri"/>
        <family val="2"/>
        <scheme val="minor"/>
      </rPr>
      <t xml:space="preserve"> </t>
    </r>
    <r>
      <rPr>
        <b/>
        <sz val="12"/>
        <color rgb="FF00B050"/>
        <rFont val="Calibri"/>
        <family val="2"/>
        <scheme val="minor"/>
      </rPr>
      <t>Cost $151</t>
    </r>
    <r>
      <rPr>
        <sz val="12"/>
        <color theme="1"/>
        <rFont val="Calibri"/>
        <family val="2"/>
        <scheme val="minor"/>
      </rPr>
      <t xml:space="preserve"> + tax         </t>
    </r>
  </si>
  <si>
    <t xml:space="preserve">Consisting of: 1 Stethoscope, 1 BP cuff/bag, 1 pr. scissors, 1 Disposable penlight, 1 Pulse Oximeter     </t>
  </si>
  <si>
    <t xml:space="preserve">Includes: (3) Pair of Pants, (3) Scrub Tops, (1) Lab Coat -Please note: All Maternity items are an </t>
  </si>
  <si>
    <t>additional cost per item to any package price and will be paid directly to the uniform vendor</t>
  </si>
  <si>
    <t>EKG Technician Preparation Package Online - Study Guide Online + Practice Assessment</t>
  </si>
  <si>
    <t>Patient Care Technician Preparation Package Online - Study Guide Online + Practice Assessment</t>
  </si>
  <si>
    <t>Clinical Medical Assistant Preparation Package Online - Study Guide Online + Practice Assessment</t>
  </si>
  <si>
    <t>Total Estimated Program Cost for Nurse Aid Certificate - 246 Hours</t>
  </si>
  <si>
    <t>Total Estimated Program Cost for Phlebotomy Technician Certificate - 432 Hours</t>
  </si>
  <si>
    <t>Total Estimated Program Cost for Electrocardiogram Technician Certificate - 864 Hours</t>
  </si>
  <si>
    <t>Total Estimated Program Cost for Patient Care Technician Certificate - 864 Hours</t>
  </si>
  <si>
    <t>Total Estimated Program Cost for Medical Assistant Diploma - 1296 Hours</t>
  </si>
  <si>
    <t>Background Check - completed by the start of the program</t>
  </si>
  <si>
    <t>Drug Screen - completed by the start of the program</t>
  </si>
  <si>
    <t>Provider Physical - completed by the start of the program</t>
  </si>
  <si>
    <t>Health Insurance - completed by the start of the program</t>
  </si>
  <si>
    <t>Nursing Assistant Certification Exam - completed by the end of 1st trimester</t>
  </si>
  <si>
    <t>Phlebotomy Technician Certification Exam - completed by the end of 1st trimester</t>
  </si>
  <si>
    <t>White shoes, second hand watch</t>
  </si>
  <si>
    <t>EKG Technician Certification Exam - completed by the end of 2nd trimester</t>
  </si>
  <si>
    <t>Patient Care Technician Certification Exam - completed by the end of 2nd trimester</t>
  </si>
  <si>
    <t>Clinical Medical Assistant Certification Exam - completed by the end of 3rd trimester</t>
  </si>
  <si>
    <t xml:space="preserve">Bloodborne Pathogens (Healthcare) Online Training </t>
  </si>
  <si>
    <t>PROGRAM:</t>
  </si>
  <si>
    <r>
      <rPr>
        <b/>
        <sz val="12"/>
        <color theme="1"/>
        <rFont val="Calibri"/>
        <family val="2"/>
        <scheme val="minor"/>
      </rPr>
      <t>PROGRAM</t>
    </r>
    <r>
      <rPr>
        <b/>
        <u/>
        <sz val="12"/>
        <color theme="1"/>
        <rFont val="Calibri"/>
        <family val="2"/>
        <scheme val="minor"/>
      </rPr>
      <t xml:space="preserve">
LENGTH:</t>
    </r>
  </si>
  <si>
    <r>
      <rPr>
        <b/>
        <sz val="12"/>
        <color theme="1"/>
        <rFont val="Calibri"/>
        <family val="2"/>
        <scheme val="minor"/>
      </rPr>
      <t xml:space="preserve">
TOTAL
</t>
    </r>
    <r>
      <rPr>
        <b/>
        <u/>
        <sz val="12"/>
        <color theme="1"/>
        <rFont val="Calibri"/>
        <family val="2"/>
        <scheme val="minor"/>
      </rPr>
      <t>TUITION COST:</t>
    </r>
  </si>
  <si>
    <r>
      <rPr>
        <b/>
        <sz val="12"/>
        <color theme="1"/>
        <rFont val="Calibri"/>
        <family val="2"/>
        <scheme val="minor"/>
      </rPr>
      <t>BOOKS/</t>
    </r>
    <r>
      <rPr>
        <b/>
        <u/>
        <sz val="12"/>
        <color theme="1"/>
        <rFont val="Calibri"/>
        <family val="2"/>
        <scheme val="minor"/>
      </rPr>
      <t xml:space="preserve">
SUPPLIES</t>
    </r>
  </si>
  <si>
    <r>
      <rPr>
        <b/>
        <sz val="12"/>
        <color theme="1"/>
        <rFont val="Calibri"/>
        <family val="2"/>
        <scheme val="minor"/>
      </rPr>
      <t xml:space="preserve">TOTAL
</t>
    </r>
    <r>
      <rPr>
        <b/>
        <u/>
        <sz val="12"/>
        <color theme="1"/>
        <rFont val="Calibri"/>
        <family val="2"/>
        <scheme val="minor"/>
      </rPr>
      <t>EST. COST:</t>
    </r>
  </si>
  <si>
    <t>Automotive Technology - 14 Months</t>
  </si>
  <si>
    <t>3.5 Trimesters</t>
  </si>
  <si>
    <t>Barbering - 14 Months (Clarksville Only) 14 Months</t>
  </si>
  <si>
    <t>5 Trimesters</t>
  </si>
  <si>
    <t>4 Trimesters</t>
  </si>
  <si>
    <t>Computer Information Technology - 20 Months</t>
  </si>
  <si>
    <t>Cosmetology - 14 Months</t>
  </si>
  <si>
    <t>Dental Assisting* (Dickson Only) - 8 Months</t>
  </si>
  <si>
    <t>2 Trimesters</t>
  </si>
  <si>
    <t>Diesel Powered Equipment Technology* - 20 Months (Clarksville Only)</t>
  </si>
  <si>
    <t>Digital Graphic Design (Dickson &amp; Williamson County only) - 12 Months</t>
  </si>
  <si>
    <t>3 Trimesters</t>
  </si>
  <si>
    <t>Heating, Air Conditioning, &amp; Refrigeration* - 15 Months</t>
  </si>
  <si>
    <t>3.8 Trimesters</t>
  </si>
  <si>
    <t>Industrial Electrical Maintenance/Mechatronics - 20 Months</t>
  </si>
  <si>
    <t>Machine Tool Technology - 16 Months</t>
  </si>
  <si>
    <t>Mechatronics Multicraft Tech - 20 Months</t>
  </si>
  <si>
    <t>Off-Road Diesel Technology -12 Months (Dickson Only)</t>
  </si>
  <si>
    <t>Pharmacy Technology* - 12 Months</t>
  </si>
  <si>
    <t>Practical Nursing* - 12 Months</t>
  </si>
  <si>
    <t>.5 Trimetsers</t>
  </si>
  <si>
    <t>Welding* - 12 Months</t>
  </si>
  <si>
    <r>
      <rPr>
        <b/>
        <sz val="8"/>
        <color theme="1"/>
        <rFont val="Calibri"/>
        <family val="2"/>
        <scheme val="minor"/>
      </rPr>
      <t>Bookstore</t>
    </r>
    <r>
      <rPr>
        <sz val="8"/>
        <color theme="1"/>
        <rFont val="Calibri"/>
        <family val="2"/>
        <scheme val="minor"/>
      </rPr>
      <t xml:space="preserve"> </t>
    </r>
    <r>
      <rPr>
        <b/>
        <sz val="8"/>
        <color theme="1"/>
        <rFont val="Calibri"/>
        <family val="2"/>
        <scheme val="minor"/>
      </rPr>
      <t>Refund Policy</t>
    </r>
    <r>
      <rPr>
        <sz val="8"/>
        <color theme="1"/>
        <rFont val="Calibri"/>
        <family val="2"/>
        <scheme val="minor"/>
      </rPr>
      <t xml:space="preserve"> - There are no refunds on bookstore items sold through the campus bookstore. 
</t>
    </r>
    <r>
      <rPr>
        <b/>
        <sz val="8"/>
        <color theme="1"/>
        <rFont val="Calibri"/>
        <family val="2"/>
        <scheme val="minor"/>
      </rPr>
      <t>Tuition Fee Refund</t>
    </r>
    <r>
      <rPr>
        <sz val="8"/>
        <color theme="1"/>
        <rFont val="Calibri"/>
        <family val="2"/>
        <scheme val="minor"/>
      </rPr>
      <t xml:space="preserve"> - A Full refund of 100% will be allowed if the class is cancelled by the school, if the student withdraws prior or to the first day of class, or death of a student. 
TCAT Dickson complies with non-discrimination laws: Title VI, Title IX, Section 504 &amp; ADA. </t>
    </r>
    <r>
      <rPr>
        <b/>
        <sz val="8"/>
        <color theme="1"/>
        <rFont val="Calibri"/>
        <family val="2"/>
        <scheme val="minor"/>
      </rPr>
      <t xml:space="preserve">For a detailed list of books, please visit www.tcatdickson.edu/programs </t>
    </r>
    <r>
      <rPr>
        <b/>
        <sz val="10"/>
        <color theme="1"/>
        <rFont val="Calibri"/>
        <family val="2"/>
        <scheme val="minor"/>
      </rPr>
      <t xml:space="preserve">
</t>
    </r>
    <r>
      <rPr>
        <sz val="9"/>
        <color theme="1"/>
        <rFont val="Calibri"/>
        <family val="2"/>
        <scheme val="minor"/>
      </rPr>
      <t xml:space="preserve">For more information about graduation rates, placement rates and other important information, please visit our website at: </t>
    </r>
    <r>
      <rPr>
        <b/>
        <sz val="9"/>
        <color theme="1"/>
        <rFont val="Calibri"/>
        <family val="2"/>
        <scheme val="minor"/>
      </rPr>
      <t>www.tcatdickson.edu/day-programs</t>
    </r>
  </si>
  <si>
    <t>Fall 2026</t>
  </si>
  <si>
    <t>Fall 2026 Estimated Program Costs</t>
  </si>
  <si>
    <t>Cost</t>
  </si>
  <si>
    <t>Building Construction Technology - 12 Months</t>
  </si>
  <si>
    <r>
      <t xml:space="preserve">Modern Carpentry 14ed </t>
    </r>
    <r>
      <rPr>
        <b/>
        <sz val="12"/>
        <rFont val="Calibri"/>
        <family val="2"/>
        <scheme val="minor"/>
      </rPr>
      <t>ISBN# 9798891188143</t>
    </r>
  </si>
  <si>
    <r>
      <t xml:space="preserve">Dental Assisting: A Comprehensive Approach Textbook 6ed </t>
    </r>
    <r>
      <rPr>
        <b/>
        <sz val="12"/>
        <rFont val="Calibri"/>
        <family val="2"/>
        <scheme val="minor"/>
      </rPr>
      <t>ISBN# 9780357456521</t>
    </r>
  </si>
  <si>
    <r>
      <t xml:space="preserve">Dental Assisting: A Comprehensive Approach Workbook 6ed </t>
    </r>
    <r>
      <rPr>
        <b/>
        <sz val="12"/>
        <rFont val="Calibri"/>
        <family val="2"/>
        <scheme val="minor"/>
      </rPr>
      <t>ISBN# 9780357456651</t>
    </r>
  </si>
  <si>
    <r>
      <t xml:space="preserve">Dental Radiography: Principles &amp; Techniques 6ed </t>
    </r>
    <r>
      <rPr>
        <b/>
        <sz val="12"/>
        <rFont val="Calibri"/>
        <family val="2"/>
        <scheme val="minor"/>
      </rPr>
      <t>ISBN# 9780323695503</t>
    </r>
  </si>
  <si>
    <r>
      <t xml:space="preserve">Ugly's Electrical Reference 2023 </t>
    </r>
    <r>
      <rPr>
        <b/>
        <sz val="12"/>
        <rFont val="Calibri"/>
        <family val="2"/>
        <scheme val="minor"/>
      </rPr>
      <t>ISBN# 9781284275919</t>
    </r>
  </si>
  <si>
    <r>
      <t xml:space="preserve">The Complete Textbook of Phlebotomy 6ed </t>
    </r>
    <r>
      <rPr>
        <b/>
        <sz val="12"/>
        <color theme="1"/>
        <rFont val="Calibri"/>
        <family val="2"/>
        <scheme val="minor"/>
      </rPr>
      <t>ISBN# 9780357932797</t>
    </r>
  </si>
  <si>
    <r>
      <t xml:space="preserve">Fundamentals of Anatomy &amp; Physiology 5ed </t>
    </r>
    <r>
      <rPr>
        <b/>
        <sz val="12"/>
        <color theme="1"/>
        <rFont val="Calibri"/>
        <family val="2"/>
        <scheme val="minor"/>
      </rPr>
      <t>ISBN# 9798214106915</t>
    </r>
  </si>
  <si>
    <r>
      <t xml:space="preserve">Nursing Assistant Care: Long Term Care 5ed </t>
    </r>
    <r>
      <rPr>
        <b/>
        <sz val="12"/>
        <color theme="1"/>
        <rFont val="Calibri"/>
        <family val="2"/>
        <scheme val="minor"/>
      </rPr>
      <t>ISBN# 9781604251371</t>
    </r>
  </si>
  <si>
    <r>
      <t xml:space="preserve">Medical Assisting: The Basics 1ed </t>
    </r>
    <r>
      <rPr>
        <b/>
        <sz val="12"/>
        <rFont val="Calibri"/>
        <family val="2"/>
        <scheme val="minor"/>
      </rPr>
      <t>ISBN# 9781604251487</t>
    </r>
  </si>
  <si>
    <r>
      <t xml:space="preserve">Complete Guide for the EKG Technician 2ed </t>
    </r>
    <r>
      <rPr>
        <b/>
        <sz val="12"/>
        <rFont val="Calibri"/>
        <family val="2"/>
        <scheme val="minor"/>
      </rPr>
      <t>ISBN# 9781604251517</t>
    </r>
  </si>
  <si>
    <r>
      <rPr>
        <b/>
        <sz val="12"/>
        <rFont val="Calibri"/>
        <family val="2"/>
        <scheme val="minor"/>
      </rPr>
      <t>*Tools</t>
    </r>
    <r>
      <rPr>
        <sz val="12"/>
        <rFont val="Calibri"/>
        <family val="2"/>
        <scheme val="minor"/>
      </rPr>
      <t xml:space="preserve"> - LED Utility Light, Quick Release Mini Tube Cutter, Rigid 14” Pipe Wrench, Multi-Purpose File Set, </t>
    </r>
  </si>
  <si>
    <t xml:space="preserve"> Adj Wrench Set, 2 pk Vise Grip, 9” Magnetic, Torpedo Level, Deburring Tool, Hex Key Set, Plumbers Tool Kit </t>
  </si>
  <si>
    <r>
      <rPr>
        <b/>
        <sz val="12"/>
        <rFont val="Calibri"/>
        <family val="2"/>
        <scheme val="minor"/>
      </rPr>
      <t>*Tools</t>
    </r>
    <r>
      <rPr>
        <sz val="12"/>
        <rFont val="Calibri"/>
        <family val="2"/>
        <scheme val="minor"/>
      </rPr>
      <t xml:space="preserve"> - Tool Journeyman Tool Set (92914), 3-piece Meter Set, Digital Meter</t>
    </r>
  </si>
  <si>
    <t>Total Estimated Program Cost for General Construction Diploma - 2160 Hours</t>
  </si>
  <si>
    <r>
      <t xml:space="preserve">Core: Introduction to Basic Construction Skills 6ed </t>
    </r>
    <r>
      <rPr>
        <b/>
        <sz val="12"/>
        <rFont val="Calibri"/>
        <family val="2"/>
        <scheme val="minor"/>
      </rPr>
      <t>ISBN# 9780137483341</t>
    </r>
  </si>
  <si>
    <r>
      <t xml:space="preserve">Print Reading for Residential and Light Commercial 6ed </t>
    </r>
    <r>
      <rPr>
        <b/>
        <sz val="12"/>
        <rFont val="Calibri"/>
        <family val="2"/>
        <scheme val="minor"/>
      </rPr>
      <t>ISBN# 9780826904843</t>
    </r>
  </si>
  <si>
    <r>
      <t xml:space="preserve">Modern Plumbing 9ed </t>
    </r>
    <r>
      <rPr>
        <b/>
        <sz val="12"/>
        <rFont val="Calibri"/>
        <family val="2"/>
        <scheme val="minor"/>
      </rPr>
      <t>ISBN# 9781645646686</t>
    </r>
  </si>
  <si>
    <r>
      <t xml:space="preserve">Electrical Wiring Residential W/ Mind Tap 21ed </t>
    </r>
    <r>
      <rPr>
        <b/>
        <sz val="12"/>
        <rFont val="Calibri"/>
        <family val="2"/>
        <scheme val="minor"/>
      </rPr>
      <t>ISBN# 9780357775080</t>
    </r>
  </si>
  <si>
    <r>
      <t xml:space="preserve">Dental Scrub Set </t>
    </r>
    <r>
      <rPr>
        <sz val="12"/>
        <rFont val="Calibri"/>
        <family val="2"/>
        <scheme val="minor"/>
      </rPr>
      <t>-</t>
    </r>
    <r>
      <rPr>
        <b/>
        <sz val="12"/>
        <rFont val="Calibri"/>
        <family val="2"/>
        <scheme val="minor"/>
      </rPr>
      <t xml:space="preserve"> </t>
    </r>
    <r>
      <rPr>
        <b/>
        <sz val="12"/>
        <color rgb="FFC00000"/>
        <rFont val="Calibri"/>
        <family val="2"/>
        <scheme val="minor"/>
      </rPr>
      <t>Dickson</t>
    </r>
    <r>
      <rPr>
        <sz val="12"/>
        <rFont val="Calibri"/>
        <family val="2"/>
        <scheme val="minor"/>
      </rPr>
      <t xml:space="preserve"> </t>
    </r>
    <r>
      <rPr>
        <b/>
        <sz val="12"/>
        <color rgb="FF00B050"/>
        <rFont val="Calibri"/>
        <family val="2"/>
        <scheme val="minor"/>
      </rPr>
      <t>Cost $234</t>
    </r>
    <r>
      <rPr>
        <sz val="12"/>
        <rFont val="Calibri"/>
        <family val="2"/>
        <scheme val="minor"/>
      </rPr>
      <t xml:space="preserve"> + tax</t>
    </r>
  </si>
  <si>
    <r>
      <rPr>
        <b/>
        <sz val="12"/>
        <rFont val="Calibri"/>
        <family val="2"/>
        <scheme val="minor"/>
      </rPr>
      <t>Scrub Set</t>
    </r>
    <r>
      <rPr>
        <sz val="12"/>
        <rFont val="Calibri"/>
        <family val="2"/>
        <scheme val="minor"/>
      </rPr>
      <t xml:space="preserve"> - </t>
    </r>
    <r>
      <rPr>
        <b/>
        <sz val="12"/>
        <color rgb="FF0070C0"/>
        <rFont val="Calibri"/>
        <family val="2"/>
        <scheme val="minor"/>
      </rPr>
      <t>Clarksville</t>
    </r>
    <r>
      <rPr>
        <sz val="12"/>
        <rFont val="Calibri"/>
        <family val="2"/>
        <scheme val="minor"/>
      </rPr>
      <t xml:space="preserve"> </t>
    </r>
    <r>
      <rPr>
        <b/>
        <sz val="12"/>
        <color rgb="FF00B050"/>
        <rFont val="Calibri"/>
        <family val="2"/>
        <scheme val="minor"/>
      </rPr>
      <t>Cost $244</t>
    </r>
    <r>
      <rPr>
        <sz val="12"/>
        <rFont val="Calibri"/>
        <family val="2"/>
        <scheme val="minor"/>
      </rPr>
      <t xml:space="preserve"> + tax   </t>
    </r>
  </si>
  <si>
    <t>*Heating, Air Conditioning, &amp; Refrigeration, Practical Nursing, &amp; Welding tuition amount includes a $100 program service fee per trimester. Diesel Powered Equipment tuition amount includes a $50 program service fee per trimester. Truck Driving tuition includes a $300 program service fee per trimester. Dental Assisting, Medical Assisting, Pharmacy Technician, Practical Nursing, &amp; Surgical Technology tuition amount includes a $20 Liability Insurance fee per enrollment. Truck Driving includes a $125 liability fee per enrollment. $1,487 Tuition amount consists of $1,446 Maintenance fee, $85 Technology Access fee, and $10 Student activity fee.</t>
  </si>
  <si>
    <t>Surgical Technology* - 12 Months (Dickson Only)</t>
  </si>
  <si>
    <t>Truck Driving* - 2 Months (Clarksville Only)</t>
  </si>
  <si>
    <t>Medical Assisting Technology* - 8 months</t>
  </si>
  <si>
    <r>
      <rPr>
        <b/>
        <sz val="12"/>
        <rFont val="Calibri"/>
        <family val="2"/>
        <scheme val="minor"/>
      </rPr>
      <t xml:space="preserve">Supply Kit </t>
    </r>
    <r>
      <rPr>
        <sz val="12"/>
        <rFont val="Calibri"/>
        <family val="2"/>
        <scheme val="minor"/>
      </rPr>
      <t>- C</t>
    </r>
    <r>
      <rPr>
        <b/>
        <sz val="12"/>
        <color rgb="FF0070C0"/>
        <rFont val="Calibri"/>
        <family val="2"/>
        <scheme val="minor"/>
      </rPr>
      <t>larksville</t>
    </r>
    <r>
      <rPr>
        <sz val="12"/>
        <rFont val="Calibri"/>
        <family val="2"/>
        <scheme val="minor"/>
      </rPr>
      <t xml:space="preserve"> </t>
    </r>
    <r>
      <rPr>
        <b/>
        <sz val="12"/>
        <color rgb="FF00B050"/>
        <rFont val="Calibri"/>
        <family val="2"/>
        <scheme val="minor"/>
      </rPr>
      <t>Cost $170</t>
    </r>
    <r>
      <rPr>
        <sz val="12"/>
        <rFont val="Calibri"/>
        <family val="2"/>
        <scheme val="minor"/>
      </rPr>
      <t xml:space="preserve"> + tax            </t>
    </r>
  </si>
  <si>
    <t>Computer Aided Design Technology - 16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</si>
</sst>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00"/>
  </numFmts>
  <fonts count="28" x14ac:knownFonts="1">
    <font>
      <sz val="11"/>
      <color theme="1"/>
      <name val="Calibri"/>
      <family val="2"/>
      <scheme val="minor"/>
    </font>
    <font>
      <sz val="12"/>
      <color theme="1"/>
      <name val="Calibri"/>
      <family val="2"/>
      <scheme val="minor"/>
    </font>
    <font>
      <b/>
      <sz val="14"/>
      <color theme="0"/>
      <name val="Calibri"/>
      <family val="2"/>
      <scheme val="minor"/>
    </font>
    <font>
      <sz val="12"/>
      <name val="Calibri"/>
      <family val="2"/>
      <scheme val="minor"/>
    </font>
    <font>
      <sz val="11"/>
      <name val="Calibri"/>
      <family val="2"/>
      <scheme val="minor"/>
    </font>
    <font>
      <b/>
      <sz val="20"/>
      <color rgb="FF0070C0"/>
      <name val="Calibri"/>
      <family val="2"/>
      <scheme val="minor"/>
    </font>
    <font>
      <sz val="20"/>
      <color rgb="FF0070C0"/>
      <name val="Calibri"/>
      <family val="2"/>
      <scheme val="minor"/>
    </font>
    <font>
      <b/>
      <sz val="12"/>
      <color theme="1"/>
      <name val="Calibri"/>
      <family val="2"/>
      <scheme val="minor"/>
    </font>
    <font>
      <b/>
      <sz val="12"/>
      <name val="Calibri"/>
      <family val="2"/>
      <scheme val="minor"/>
    </font>
    <font>
      <sz val="12"/>
      <color rgb="FFFF0000"/>
      <name val="Calibri"/>
      <family val="2"/>
      <scheme val="minor"/>
    </font>
    <font>
      <b/>
      <sz val="13"/>
      <name val="Calibri"/>
      <family val="2"/>
      <scheme val="minor"/>
    </font>
    <font>
      <b/>
      <sz val="13"/>
      <color theme="0"/>
      <name val="Calibri"/>
      <family val="2"/>
      <scheme val="minor"/>
    </font>
    <font>
      <sz val="20"/>
      <name val="Calibri"/>
      <family val="2"/>
      <scheme val="minor"/>
    </font>
    <font>
      <b/>
      <sz val="11"/>
      <color theme="9" tint="-0.249977111117893"/>
      <name val="Calibri"/>
      <family val="2"/>
      <scheme val="minor"/>
    </font>
    <font>
      <b/>
      <sz val="14"/>
      <color theme="1"/>
      <name val="Calibri"/>
      <family val="2"/>
      <scheme val="minor"/>
    </font>
    <font>
      <b/>
      <sz val="13"/>
      <color theme="3"/>
      <name val="Calibri"/>
      <family val="2"/>
      <scheme val="minor"/>
    </font>
    <font>
      <sz val="14"/>
      <color theme="1"/>
      <name val="Calibri"/>
      <family val="2"/>
      <scheme val="minor"/>
    </font>
    <font>
      <b/>
      <sz val="12"/>
      <color rgb="FF00B050"/>
      <name val="Calibri"/>
      <family val="2"/>
      <scheme val="minor"/>
    </font>
    <font>
      <b/>
      <sz val="12"/>
      <color rgb="FF0070C0"/>
      <name val="Calibri"/>
      <family val="2"/>
      <scheme val="minor"/>
    </font>
    <font>
      <sz val="10"/>
      <name val="Calibri"/>
      <family val="2"/>
      <scheme val="minor"/>
    </font>
    <font>
      <b/>
      <sz val="12"/>
      <color rgb="FFC00000"/>
      <name val="Calibri"/>
      <family val="2"/>
      <scheme val="minor"/>
    </font>
    <font>
      <b/>
      <sz val="28"/>
      <color theme="1"/>
      <name val="Calibri"/>
      <family val="2"/>
      <scheme val="minor"/>
    </font>
    <font>
      <b/>
      <u/>
      <sz val="12"/>
      <color theme="1"/>
      <name val="Calibri"/>
      <family val="2"/>
      <scheme val="minor"/>
    </font>
    <font>
      <sz val="8"/>
      <color theme="1"/>
      <name val="Calibri"/>
      <family val="2"/>
      <scheme val="minor"/>
    </font>
    <font>
      <b/>
      <sz val="8"/>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s>
  <fills count="8">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D5FF"/>
        <bgColor indexed="64"/>
      </patternFill>
    </fill>
    <fill>
      <patternFill patternType="solid">
        <fgColor theme="2"/>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1">
    <xf numFmtId="0" fontId="0" fillId="0" borderId="0" xfId="0"/>
    <xf numFmtId="0" fontId="2" fillId="2" borderId="0" xfId="0" applyFont="1" applyFill="1"/>
    <xf numFmtId="0" fontId="3" fillId="0" borderId="0" xfId="0" applyFont="1"/>
    <xf numFmtId="0" fontId="2" fillId="2" borderId="0" xfId="0" applyFont="1" applyFill="1" applyAlignment="1">
      <alignment horizontal="right"/>
    </xf>
    <xf numFmtId="164" fontId="7" fillId="0" borderId="0" xfId="0" applyNumberFormat="1" applyFont="1"/>
    <xf numFmtId="164" fontId="8" fillId="0" borderId="0" xfId="0" applyNumberFormat="1" applyFont="1"/>
    <xf numFmtId="0" fontId="8" fillId="0" borderId="0" xfId="0" applyFont="1"/>
    <xf numFmtId="164" fontId="9" fillId="0" borderId="0" xfId="0" applyNumberFormat="1" applyFont="1" applyAlignment="1">
      <alignment horizontal="center"/>
    </xf>
    <xf numFmtId="0" fontId="3" fillId="0" borderId="0" xfId="0" applyFont="1" applyAlignment="1">
      <alignment horizontal="centerContinuous"/>
    </xf>
    <xf numFmtId="0" fontId="12" fillId="0" borderId="0" xfId="0" applyFont="1" applyAlignment="1">
      <alignment horizontal="centerContinuous"/>
    </xf>
    <xf numFmtId="0" fontId="5" fillId="0" borderId="0" xfId="0" applyFont="1" applyAlignment="1">
      <alignment horizontal="centerContinuous"/>
    </xf>
    <xf numFmtId="164" fontId="3" fillId="0" borderId="0" xfId="0" applyNumberFormat="1" applyFont="1" applyAlignment="1">
      <alignment horizontal="centerContinuous"/>
    </xf>
    <xf numFmtId="0" fontId="1" fillId="0" borderId="0" xfId="0" applyFont="1" applyAlignment="1">
      <alignment horizontal="right"/>
    </xf>
    <xf numFmtId="0" fontId="1" fillId="0" borderId="0" xfId="0" applyFont="1"/>
    <xf numFmtId="0" fontId="14" fillId="0" borderId="0" xfId="0" applyFont="1"/>
    <xf numFmtId="0" fontId="1" fillId="0" borderId="0" xfId="0" applyFont="1" applyAlignment="1">
      <alignment wrapText="1"/>
    </xf>
    <xf numFmtId="0" fontId="7" fillId="0" borderId="0" xfId="0" applyFont="1" applyAlignment="1">
      <alignment wrapText="1"/>
    </xf>
    <xf numFmtId="0" fontId="0" fillId="0" borderId="0" xfId="0" applyAlignment="1">
      <alignment wrapText="1"/>
    </xf>
    <xf numFmtId="0" fontId="3" fillId="0" borderId="0" xfId="0" applyFont="1" applyAlignment="1">
      <alignment wrapText="1"/>
    </xf>
    <xf numFmtId="0" fontId="13" fillId="0" borderId="0" xfId="0" applyFont="1" applyAlignment="1">
      <alignment wrapText="1"/>
    </xf>
    <xf numFmtId="0" fontId="1" fillId="0" borderId="0" xfId="0" applyFont="1" applyAlignment="1">
      <alignment horizontal="centerContinuous"/>
    </xf>
    <xf numFmtId="164" fontId="18" fillId="0" borderId="0" xfId="0" applyNumberFormat="1" applyFont="1"/>
    <xf numFmtId="0" fontId="19" fillId="0" borderId="0" xfId="0" applyFont="1"/>
    <xf numFmtId="0" fontId="7" fillId="0" borderId="0" xfId="0" applyFont="1"/>
    <xf numFmtId="164" fontId="20" fillId="0" borderId="0" xfId="0" applyNumberFormat="1" applyFont="1"/>
    <xf numFmtId="0" fontId="4" fillId="4" borderId="0" xfId="0" applyFont="1" applyFill="1" applyAlignment="1">
      <alignment horizontal="left" wrapText="1"/>
    </xf>
    <xf numFmtId="0" fontId="4" fillId="5" borderId="0" xfId="0" applyFont="1" applyFill="1" applyAlignment="1">
      <alignment horizontal="left" wrapText="1"/>
    </xf>
    <xf numFmtId="8" fontId="0" fillId="4" borderId="0" xfId="0" applyNumberFormat="1" applyFill="1" applyAlignment="1">
      <alignment horizontal="right"/>
    </xf>
    <xf numFmtId="8" fontId="0" fillId="4" borderId="0" xfId="0" applyNumberFormat="1" applyFill="1"/>
    <xf numFmtId="8" fontId="4" fillId="5" borderId="0" xfId="0" applyNumberFormat="1" applyFont="1" applyFill="1"/>
    <xf numFmtId="0" fontId="4" fillId="4" borderId="0" xfId="0" applyFont="1" applyFill="1" applyAlignment="1">
      <alignment horizontal="center" wrapText="1"/>
    </xf>
    <xf numFmtId="0" fontId="4" fillId="5" borderId="0" xfId="0" applyFont="1" applyFill="1" applyAlignment="1">
      <alignment horizontal="center" wrapText="1"/>
    </xf>
    <xf numFmtId="0" fontId="22" fillId="0" borderId="2" xfId="0" applyFont="1" applyBorder="1" applyAlignment="1">
      <alignment horizontal="center" wrapText="1"/>
    </xf>
    <xf numFmtId="0" fontId="1" fillId="0" borderId="2" xfId="0" applyFont="1" applyBorder="1" applyAlignment="1">
      <alignment horizontal="center"/>
    </xf>
    <xf numFmtId="6" fontId="1" fillId="0" borderId="2" xfId="0" applyNumberFormat="1" applyFont="1" applyBorder="1" applyAlignment="1">
      <alignment horizontal="center"/>
    </xf>
    <xf numFmtId="8" fontId="1" fillId="0" borderId="2" xfId="0" applyNumberFormat="1" applyFont="1" applyBorder="1" applyAlignment="1">
      <alignment horizontal="center"/>
    </xf>
    <xf numFmtId="0" fontId="1" fillId="0" borderId="0" xfId="0" applyFont="1" applyAlignment="1">
      <alignment horizontal="center"/>
    </xf>
    <xf numFmtId="6" fontId="1" fillId="0" borderId="0" xfId="0" applyNumberFormat="1" applyFont="1" applyAlignment="1">
      <alignment horizontal="center"/>
    </xf>
    <xf numFmtId="8" fontId="1" fillId="0" borderId="0" xfId="0" applyNumberFormat="1" applyFont="1" applyAlignment="1">
      <alignment horizontal="center"/>
    </xf>
    <xf numFmtId="164" fontId="3" fillId="0" borderId="0" xfId="0" applyNumberFormat="1" applyFont="1" applyAlignment="1">
      <alignment horizontal="center"/>
    </xf>
    <xf numFmtId="0" fontId="4" fillId="6" borderId="0" xfId="0" applyFont="1" applyFill="1" applyAlignment="1">
      <alignment horizontal="left" wrapText="1"/>
    </xf>
    <xf numFmtId="8" fontId="4" fillId="6" borderId="0" xfId="0" applyNumberFormat="1" applyFont="1" applyFill="1" applyAlignment="1">
      <alignment horizontal="right"/>
    </xf>
    <xf numFmtId="8" fontId="0" fillId="4" borderId="0" xfId="0" applyNumberFormat="1" applyFill="1" applyAlignment="1">
      <alignment horizontal="center"/>
    </xf>
    <xf numFmtId="8" fontId="0" fillId="5" borderId="0" xfId="0" applyNumberFormat="1" applyFill="1" applyAlignment="1">
      <alignment horizontal="center"/>
    </xf>
    <xf numFmtId="8" fontId="4" fillId="6" borderId="0" xfId="0" applyNumberFormat="1" applyFont="1" applyFill="1" applyAlignment="1">
      <alignment horizontal="center"/>
    </xf>
    <xf numFmtId="8" fontId="0" fillId="5" borderId="0" xfId="0" applyNumberFormat="1" applyFill="1" applyAlignment="1">
      <alignment horizontal="right"/>
    </xf>
    <xf numFmtId="0" fontId="6" fillId="3" borderId="0" xfId="0" applyFont="1" applyFill="1" applyAlignment="1">
      <alignment horizontal="centerContinuous" vertical="center"/>
    </xf>
    <xf numFmtId="0" fontId="4" fillId="3" borderId="0" xfId="0" applyFont="1" applyFill="1" applyAlignment="1">
      <alignment horizontal="centerContinuous" vertical="center"/>
    </xf>
    <xf numFmtId="0" fontId="10" fillId="7" borderId="0" xfId="0" applyFont="1" applyFill="1"/>
    <xf numFmtId="0" fontId="11" fillId="7" borderId="0" xfId="0" applyFont="1" applyFill="1"/>
    <xf numFmtId="164" fontId="15" fillId="7" borderId="0" xfId="0" applyNumberFormat="1" applyFont="1" applyFill="1"/>
    <xf numFmtId="0" fontId="0" fillId="0" borderId="0" xfId="0" applyAlignment="1">
      <alignment vertical="center"/>
    </xf>
    <xf numFmtId="164" fontId="1" fillId="0" borderId="0" xfId="0" applyNumberFormat="1" applyFont="1" applyAlignment="1">
      <alignment horizontal="centerContinuous"/>
    </xf>
    <xf numFmtId="0" fontId="3" fillId="0" borderId="0" xfId="0" applyFont="1" applyAlignment="1">
      <alignment horizontal="left" wrapText="1"/>
    </xf>
    <xf numFmtId="0" fontId="0" fillId="2" borderId="0" xfId="0" applyFill="1"/>
    <xf numFmtId="0" fontId="0" fillId="0" borderId="0" xfId="0" applyAlignment="1">
      <alignment horizontal="centerContinuous"/>
    </xf>
    <xf numFmtId="0" fontId="0" fillId="0" borderId="1" xfId="0" applyBorder="1" applyAlignment="1">
      <alignment horizontal="center"/>
    </xf>
    <xf numFmtId="0" fontId="14" fillId="0" borderId="0" xfId="0" applyFont="1"/>
    <xf numFmtId="0" fontId="16" fillId="0" borderId="0" xfId="0" applyFont="1"/>
    <xf numFmtId="0" fontId="0" fillId="0" borderId="0" xfId="0" applyAlignment="1">
      <alignment horizontal="center" vertical="center" wrapText="1"/>
    </xf>
    <xf numFmtId="0" fontId="0" fillId="0" borderId="0" xfId="0" applyAlignment="1">
      <alignment horizontal="center" vertical="center"/>
    </xf>
    <xf numFmtId="0" fontId="1" fillId="0" borderId="2" xfId="0" applyFont="1" applyBorder="1"/>
    <xf numFmtId="0" fontId="1" fillId="0" borderId="3" xfId="0" applyFont="1" applyBorder="1"/>
    <xf numFmtId="0" fontId="0" fillId="0" borderId="4" xfId="0" applyBorder="1"/>
    <xf numFmtId="0" fontId="0" fillId="0" borderId="5" xfId="0" applyBorder="1"/>
    <xf numFmtId="0" fontId="23" fillId="0" borderId="0" xfId="0" applyFont="1" applyAlignment="1">
      <alignment vertical="center" wrapText="1"/>
    </xf>
    <xf numFmtId="0" fontId="0" fillId="0" borderId="0" xfId="0" applyAlignment="1">
      <alignment vertical="center" wrapText="1"/>
    </xf>
    <xf numFmtId="0" fontId="21" fillId="0" borderId="0" xfId="0" applyFont="1" applyAlignment="1">
      <alignment horizontal="center"/>
    </xf>
    <xf numFmtId="0" fontId="0" fillId="0" borderId="0" xfId="0" applyAlignment="1">
      <alignment horizontal="center"/>
    </xf>
    <xf numFmtId="0" fontId="21" fillId="0" borderId="1" xfId="0" applyFont="1" applyBorder="1" applyAlignment="1">
      <alignment horizontal="center"/>
    </xf>
    <xf numFmtId="0" fontId="22" fillId="0" borderId="2" xfId="0" applyFont="1" applyBorder="1"/>
  </cellXfs>
  <cellStyles count="1">
    <cellStyle name="Normal" xfId="0" builtinId="0"/>
  </cellStyles>
  <dxfs count="0"/>
  <tableStyles count="0" defaultTableStyle="TableStyleMedium2" defaultPivotStyle="PivotStyleLight16"/>
  <colors>
    <mruColors>
      <color rgb="FFDFB5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This image is the logo for our college.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292C6-1776-FD47-B937-236FEF3CF208}">
  <sheetPr codeName="Sheet1"/>
  <dimension ref="A1:B12"/>
  <sheetViews>
    <sheetView workbookViewId="0">
      <selection activeCell="B12" sqref="B12"/>
    </sheetView>
  </sheetViews>
  <sheetFormatPr defaultColWidth="11.42578125" defaultRowHeight="15" x14ac:dyDescent="0.25"/>
  <cols>
    <col min="1" max="1" width="12.140625" customWidth="1"/>
    <col min="2" max="2" width="67.7109375" style="17" customWidth="1"/>
  </cols>
  <sheetData>
    <row r="1" spans="1:2" ht="18.75" x14ac:dyDescent="0.3">
      <c r="A1" s="14" t="s">
        <v>0</v>
      </c>
      <c r="B1" s="15"/>
    </row>
    <row r="2" spans="1:2" ht="15.75" x14ac:dyDescent="0.25">
      <c r="A2" s="13" t="s">
        <v>1</v>
      </c>
      <c r="B2" s="15"/>
    </row>
    <row r="3" spans="1:2" ht="15.75" x14ac:dyDescent="0.25">
      <c r="A3" s="13"/>
      <c r="B3" s="16" t="s">
        <v>2</v>
      </c>
    </row>
    <row r="4" spans="1:2" ht="31.5" x14ac:dyDescent="0.25">
      <c r="A4" s="13"/>
      <c r="B4" s="15" t="s">
        <v>3</v>
      </c>
    </row>
    <row r="5" spans="1:2" ht="31.5" x14ac:dyDescent="0.25">
      <c r="A5" s="13"/>
      <c r="B5" s="15" t="s">
        <v>4</v>
      </c>
    </row>
    <row r="6" spans="1:2" ht="31.5" x14ac:dyDescent="0.25">
      <c r="A6" s="13"/>
      <c r="B6" s="15" t="s">
        <v>5</v>
      </c>
    </row>
    <row r="7" spans="1:2" ht="15.75" x14ac:dyDescent="0.25">
      <c r="A7" s="13"/>
      <c r="B7" s="15" t="s">
        <v>6</v>
      </c>
    </row>
    <row r="8" spans="1:2" ht="31.5" x14ac:dyDescent="0.25">
      <c r="A8" s="13"/>
      <c r="B8" s="15" t="s">
        <v>7</v>
      </c>
    </row>
    <row r="9" spans="1:2" ht="63" x14ac:dyDescent="0.25">
      <c r="A9" s="13"/>
      <c r="B9" s="15" t="s">
        <v>8</v>
      </c>
    </row>
    <row r="10" spans="1:2" ht="15.75" x14ac:dyDescent="0.25">
      <c r="A10" s="13"/>
      <c r="B10" s="15"/>
    </row>
    <row r="11" spans="1:2" ht="15.75" x14ac:dyDescent="0.25">
      <c r="A11" s="13"/>
      <c r="B11" s="16" t="s">
        <v>9</v>
      </c>
    </row>
    <row r="12" spans="1:2" ht="84.95" customHeight="1" x14ac:dyDescent="0.25">
      <c r="A12" s="13"/>
      <c r="B12" s="15"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5B400-677D-4759-B3E0-B2DC27DAAA36}">
  <sheetPr>
    <pageSetUpPr fitToPage="1"/>
  </sheetPr>
  <dimension ref="A1:C75"/>
  <sheetViews>
    <sheetView zoomScaleNormal="100" workbookViewId="0">
      <selection activeCell="A4" sqref="A4"/>
    </sheetView>
  </sheetViews>
  <sheetFormatPr defaultColWidth="12.7109375" defaultRowHeight="24.95" customHeight="1" x14ac:dyDescent="0.25"/>
  <cols>
    <col min="1" max="1" width="103.7109375" customWidth="1"/>
    <col min="2" max="2" width="10.140625" bestFit="1" customWidth="1"/>
    <col min="3" max="3" width="19.85546875" customWidth="1"/>
    <col min="4" max="4" width="25.140625" customWidth="1"/>
  </cols>
  <sheetData>
    <row r="1" spans="1:3" ht="90" customHeight="1" x14ac:dyDescent="0.25">
      <c r="A1" s="56" t="e" vm="1">
        <v>#VALUE!</v>
      </c>
      <c r="B1" s="56"/>
      <c r="C1" s="56"/>
    </row>
    <row r="2" spans="1:3" ht="26.1" customHeight="1" x14ac:dyDescent="0.4">
      <c r="A2" s="9" t="s">
        <v>11</v>
      </c>
      <c r="B2" s="9"/>
      <c r="C2" s="9"/>
    </row>
    <row r="3" spans="1:3" ht="24.95" customHeight="1" x14ac:dyDescent="0.4">
      <c r="A3" s="9" t="s">
        <v>112</v>
      </c>
      <c r="B3" s="9"/>
      <c r="C3" s="9"/>
    </row>
    <row r="4" spans="1:3" ht="24.95" customHeight="1" x14ac:dyDescent="0.4">
      <c r="A4" s="10" t="s">
        <v>31</v>
      </c>
      <c r="B4" s="10"/>
      <c r="C4" s="10"/>
    </row>
    <row r="5" spans="1:3" ht="18.75" customHeight="1" x14ac:dyDescent="0.25">
      <c r="A5" s="47" t="s">
        <v>12</v>
      </c>
      <c r="B5" s="46"/>
      <c r="C5" s="46"/>
    </row>
    <row r="6" spans="1:3" ht="18.75" customHeight="1" x14ac:dyDescent="0.25">
      <c r="A6" s="55" t="s">
        <v>13</v>
      </c>
      <c r="B6" s="55"/>
      <c r="C6" s="55"/>
    </row>
    <row r="7" spans="1:3" ht="18.95" customHeight="1" x14ac:dyDescent="0.3">
      <c r="A7" s="1" t="s">
        <v>14</v>
      </c>
      <c r="B7" s="1"/>
      <c r="C7" s="3" t="s">
        <v>15</v>
      </c>
    </row>
    <row r="8" spans="1:3" ht="12" customHeight="1" x14ac:dyDescent="0.25">
      <c r="A8" s="13"/>
      <c r="B8" s="4"/>
      <c r="C8" s="52"/>
    </row>
    <row r="9" spans="1:3" ht="15" customHeight="1" x14ac:dyDescent="0.25">
      <c r="A9" s="13" t="s">
        <v>16</v>
      </c>
      <c r="B9" s="4">
        <v>1446</v>
      </c>
      <c r="C9" s="52" t="s">
        <v>17</v>
      </c>
    </row>
    <row r="10" spans="1:3" ht="15" customHeight="1" x14ac:dyDescent="0.25">
      <c r="A10" s="13" t="s">
        <v>18</v>
      </c>
      <c r="B10" s="4">
        <v>10</v>
      </c>
      <c r="C10" s="52" t="s">
        <v>17</v>
      </c>
    </row>
    <row r="11" spans="1:3" ht="15" customHeight="1" x14ac:dyDescent="0.25">
      <c r="A11" s="13" t="s">
        <v>19</v>
      </c>
      <c r="B11" s="4">
        <v>85</v>
      </c>
      <c r="C11" s="52" t="s">
        <v>17</v>
      </c>
    </row>
    <row r="12" spans="1:3" ht="12" customHeight="1" x14ac:dyDescent="0.25">
      <c r="A12" s="13"/>
      <c r="B12" s="4"/>
      <c r="C12" s="52"/>
    </row>
    <row r="13" spans="1:3" ht="15" customHeight="1" x14ac:dyDescent="0.25">
      <c r="A13" s="23" t="s">
        <v>20</v>
      </c>
      <c r="B13" s="4"/>
      <c r="C13" s="52"/>
    </row>
    <row r="14" spans="1:3" ht="15" customHeight="1" x14ac:dyDescent="0.25">
      <c r="A14" s="18" t="s">
        <v>130</v>
      </c>
      <c r="B14" s="4">
        <v>83</v>
      </c>
      <c r="C14" s="11" t="s">
        <v>21</v>
      </c>
    </row>
    <row r="15" spans="1:3" ht="15" customHeight="1" x14ac:dyDescent="0.25">
      <c r="A15" s="2" t="s">
        <v>131</v>
      </c>
      <c r="B15" s="4">
        <v>108</v>
      </c>
      <c r="C15" s="11" t="s">
        <v>21</v>
      </c>
    </row>
    <row r="16" spans="1:3" ht="12" customHeight="1" x14ac:dyDescent="0.25">
      <c r="A16" s="2"/>
      <c r="B16" s="4"/>
      <c r="C16" s="11"/>
    </row>
    <row r="17" spans="1:3" ht="15" customHeight="1" x14ac:dyDescent="0.25">
      <c r="A17" s="2" t="s">
        <v>32</v>
      </c>
      <c r="B17" s="4">
        <v>524.61</v>
      </c>
      <c r="C17" s="11" t="s">
        <v>21</v>
      </c>
    </row>
    <row r="18" spans="1:3" ht="15" customHeight="1" x14ac:dyDescent="0.25">
      <c r="A18" s="2" t="s">
        <v>33</v>
      </c>
      <c r="B18" s="4"/>
      <c r="C18" s="11"/>
    </row>
    <row r="19" spans="1:3" ht="15" customHeight="1" x14ac:dyDescent="0.25">
      <c r="A19" s="2" t="s">
        <v>34</v>
      </c>
      <c r="B19" s="4"/>
      <c r="C19" s="11"/>
    </row>
    <row r="20" spans="1:3" ht="15.75" x14ac:dyDescent="0.25">
      <c r="A20" s="2" t="s">
        <v>35</v>
      </c>
      <c r="B20" s="4"/>
      <c r="C20" s="11"/>
    </row>
    <row r="21" spans="1:3" ht="12" customHeight="1" x14ac:dyDescent="0.25">
      <c r="A21" s="2"/>
      <c r="B21" s="4"/>
      <c r="C21" s="11"/>
    </row>
    <row r="22" spans="1:3" ht="12" customHeight="1" x14ac:dyDescent="0.25">
      <c r="A22" s="23" t="s">
        <v>22</v>
      </c>
      <c r="B22" s="4">
        <f>SUM(B9:B17)</f>
        <v>2256.61</v>
      </c>
      <c r="C22" s="7"/>
    </row>
    <row r="23" spans="1:3" ht="12" customHeight="1" x14ac:dyDescent="0.25">
      <c r="A23" s="23"/>
      <c r="B23" s="4"/>
      <c r="C23" s="7"/>
    </row>
    <row r="24" spans="1:3" ht="18.75" x14ac:dyDescent="0.3">
      <c r="A24" s="1" t="s">
        <v>23</v>
      </c>
      <c r="B24" s="54"/>
      <c r="C24" s="3" t="s">
        <v>15</v>
      </c>
    </row>
    <row r="25" spans="1:3" ht="12" customHeight="1" x14ac:dyDescent="0.25">
      <c r="A25" s="2"/>
      <c r="B25" s="5"/>
      <c r="C25" s="20"/>
    </row>
    <row r="26" spans="1:3" ht="15" customHeight="1" x14ac:dyDescent="0.25">
      <c r="A26" s="2" t="s">
        <v>16</v>
      </c>
      <c r="B26" s="5">
        <v>1446</v>
      </c>
      <c r="C26" s="20" t="s">
        <v>17</v>
      </c>
    </row>
    <row r="27" spans="1:3" ht="15" customHeight="1" x14ac:dyDescent="0.25">
      <c r="A27" s="2" t="s">
        <v>18</v>
      </c>
      <c r="B27" s="5">
        <v>10</v>
      </c>
      <c r="C27" s="8" t="s">
        <v>17</v>
      </c>
    </row>
    <row r="28" spans="1:3" ht="15" customHeight="1" x14ac:dyDescent="0.25">
      <c r="A28" s="2" t="s">
        <v>19</v>
      </c>
      <c r="B28" s="5">
        <v>85</v>
      </c>
      <c r="C28" s="8" t="s">
        <v>17</v>
      </c>
    </row>
    <row r="29" spans="1:3" ht="12" customHeight="1" x14ac:dyDescent="0.25">
      <c r="A29" s="2"/>
      <c r="B29" s="5"/>
      <c r="C29" s="8"/>
    </row>
    <row r="30" spans="1:3" ht="15" customHeight="1" x14ac:dyDescent="0.25">
      <c r="A30" s="6" t="s">
        <v>20</v>
      </c>
      <c r="B30" s="5"/>
      <c r="C30" s="8"/>
    </row>
    <row r="31" spans="1:3" ht="15" customHeight="1" x14ac:dyDescent="0.25">
      <c r="A31" s="2" t="s">
        <v>116</v>
      </c>
      <c r="B31" s="5">
        <v>170</v>
      </c>
      <c r="C31" s="11" t="s">
        <v>21</v>
      </c>
    </row>
    <row r="32" spans="1:3" ht="12" customHeight="1" x14ac:dyDescent="0.25">
      <c r="A32" s="2"/>
      <c r="B32" s="5"/>
      <c r="C32" s="11"/>
    </row>
    <row r="33" spans="1:3" ht="15" customHeight="1" x14ac:dyDescent="0.25">
      <c r="A33" s="6" t="s">
        <v>24</v>
      </c>
      <c r="B33" s="5">
        <f>SUM(B26:B31)</f>
        <v>1711</v>
      </c>
      <c r="C33" s="2"/>
    </row>
    <row r="34" spans="1:3" ht="12" customHeight="1" x14ac:dyDescent="0.25">
      <c r="A34" s="6"/>
      <c r="B34" s="5"/>
      <c r="C34" s="2"/>
    </row>
    <row r="35" spans="1:3" ht="18.75" x14ac:dyDescent="0.3">
      <c r="A35" s="1" t="s">
        <v>25</v>
      </c>
      <c r="B35" s="1"/>
      <c r="C35" s="3" t="s">
        <v>15</v>
      </c>
    </row>
    <row r="36" spans="1:3" ht="15" customHeight="1" x14ac:dyDescent="0.25">
      <c r="A36" s="2"/>
      <c r="B36" s="5"/>
      <c r="C36" s="20"/>
    </row>
    <row r="37" spans="1:3" ht="15" customHeight="1" x14ac:dyDescent="0.25">
      <c r="A37" s="2" t="s">
        <v>16</v>
      </c>
      <c r="B37" s="5">
        <v>1446</v>
      </c>
      <c r="C37" s="20" t="s">
        <v>17</v>
      </c>
    </row>
    <row r="38" spans="1:3" ht="15" customHeight="1" x14ac:dyDescent="0.25">
      <c r="A38" s="2" t="s">
        <v>18</v>
      </c>
      <c r="B38" s="5">
        <v>10</v>
      </c>
      <c r="C38" s="20" t="s">
        <v>17</v>
      </c>
    </row>
    <row r="39" spans="1:3" ht="15" customHeight="1" x14ac:dyDescent="0.25">
      <c r="A39" s="2" t="s">
        <v>19</v>
      </c>
      <c r="B39" s="5">
        <v>85</v>
      </c>
      <c r="C39" s="20" t="s">
        <v>17</v>
      </c>
    </row>
    <row r="40" spans="1:3" ht="12" customHeight="1" x14ac:dyDescent="0.25">
      <c r="A40" s="2"/>
      <c r="B40" s="5"/>
      <c r="C40" s="20"/>
    </row>
    <row r="41" spans="1:3" ht="15" customHeight="1" x14ac:dyDescent="0.25">
      <c r="A41" s="6" t="s">
        <v>26</v>
      </c>
      <c r="B41" s="5">
        <f>SUM(B37:B39)</f>
        <v>1541</v>
      </c>
      <c r="C41" s="2"/>
    </row>
    <row r="42" spans="1:3" ht="12" customHeight="1" x14ac:dyDescent="0.25">
      <c r="A42" s="6"/>
      <c r="B42" s="5"/>
      <c r="C42" s="2"/>
    </row>
    <row r="43" spans="1:3" ht="18.75" x14ac:dyDescent="0.3">
      <c r="A43" s="1" t="s">
        <v>27</v>
      </c>
      <c r="B43" s="1"/>
      <c r="C43" s="3" t="s">
        <v>15</v>
      </c>
    </row>
    <row r="44" spans="1:3" ht="11.25" customHeight="1" x14ac:dyDescent="0.25">
      <c r="A44" s="2"/>
      <c r="B44" s="5"/>
      <c r="C44" s="20"/>
    </row>
    <row r="45" spans="1:3" ht="15" customHeight="1" x14ac:dyDescent="0.25">
      <c r="A45" s="2" t="s">
        <v>16</v>
      </c>
      <c r="B45" s="5">
        <v>1446</v>
      </c>
      <c r="C45" s="20" t="s">
        <v>17</v>
      </c>
    </row>
    <row r="46" spans="1:3" ht="15" customHeight="1" x14ac:dyDescent="0.25">
      <c r="A46" s="2" t="s">
        <v>18</v>
      </c>
      <c r="B46" s="5">
        <v>10</v>
      </c>
      <c r="C46" s="20" t="s">
        <v>17</v>
      </c>
    </row>
    <row r="47" spans="1:3" ht="15" customHeight="1" x14ac:dyDescent="0.25">
      <c r="A47" s="2" t="s">
        <v>19</v>
      </c>
      <c r="B47" s="5">
        <v>85</v>
      </c>
      <c r="C47" s="20" t="s">
        <v>17</v>
      </c>
    </row>
    <row r="48" spans="1:3" ht="12" customHeight="1" x14ac:dyDescent="0.25">
      <c r="A48" s="2"/>
      <c r="B48" s="5"/>
      <c r="C48" s="20"/>
    </row>
    <row r="49" spans="1:3" ht="15" customHeight="1" x14ac:dyDescent="0.25">
      <c r="A49" s="6" t="s">
        <v>20</v>
      </c>
      <c r="B49" s="5"/>
      <c r="C49" s="20"/>
    </row>
    <row r="50" spans="1:3" ht="14.25" customHeight="1" x14ac:dyDescent="0.25">
      <c r="A50" s="2" t="s">
        <v>132</v>
      </c>
      <c r="B50" s="5">
        <v>138</v>
      </c>
      <c r="C50" s="11" t="s">
        <v>21</v>
      </c>
    </row>
    <row r="51" spans="1:3" ht="12" customHeight="1" x14ac:dyDescent="0.25">
      <c r="A51" s="2"/>
      <c r="B51" s="5"/>
      <c r="C51" s="11"/>
    </row>
    <row r="52" spans="1:3" ht="15" customHeight="1" x14ac:dyDescent="0.25">
      <c r="A52" s="2" t="s">
        <v>126</v>
      </c>
      <c r="B52" s="5">
        <v>465.34</v>
      </c>
      <c r="C52" s="11" t="s">
        <v>21</v>
      </c>
    </row>
    <row r="53" spans="1:3" ht="15" customHeight="1" x14ac:dyDescent="0.25">
      <c r="A53" s="2" t="s">
        <v>127</v>
      </c>
      <c r="B53" s="5"/>
      <c r="C53" s="20"/>
    </row>
    <row r="54" spans="1:3" ht="12" customHeight="1" x14ac:dyDescent="0.25">
      <c r="A54" s="2"/>
      <c r="B54" s="5"/>
      <c r="C54" s="20"/>
    </row>
    <row r="55" spans="1:3" ht="15" customHeight="1" x14ac:dyDescent="0.25">
      <c r="A55" s="6" t="s">
        <v>28</v>
      </c>
      <c r="B55" s="5">
        <f>SUM(B45:B52)</f>
        <v>2144.34</v>
      </c>
      <c r="C55" s="2"/>
    </row>
    <row r="56" spans="1:3" ht="12" customHeight="1" x14ac:dyDescent="0.25">
      <c r="A56" s="6"/>
      <c r="B56" s="5"/>
      <c r="C56" s="2"/>
    </row>
    <row r="57" spans="1:3" ht="18.75" customHeight="1" x14ac:dyDescent="0.3">
      <c r="A57" s="1" t="s">
        <v>36</v>
      </c>
      <c r="B57" s="1"/>
      <c r="C57" s="3" t="s">
        <v>15</v>
      </c>
    </row>
    <row r="58" spans="1:3" ht="11.25" customHeight="1" x14ac:dyDescent="0.25">
      <c r="A58" s="2"/>
      <c r="B58" s="5"/>
      <c r="C58" s="20"/>
    </row>
    <row r="59" spans="1:3" ht="15" customHeight="1" x14ac:dyDescent="0.25">
      <c r="A59" s="2" t="s">
        <v>16</v>
      </c>
      <c r="B59" s="5">
        <v>1446</v>
      </c>
      <c r="C59" s="20" t="s">
        <v>17</v>
      </c>
    </row>
    <row r="60" spans="1:3" ht="15" customHeight="1" x14ac:dyDescent="0.25">
      <c r="A60" s="2" t="s">
        <v>18</v>
      </c>
      <c r="B60" s="5">
        <v>10</v>
      </c>
      <c r="C60" s="20" t="s">
        <v>17</v>
      </c>
    </row>
    <row r="61" spans="1:3" ht="15" customHeight="1" x14ac:dyDescent="0.25">
      <c r="A61" s="2" t="s">
        <v>19</v>
      </c>
      <c r="B61" s="5">
        <v>85</v>
      </c>
      <c r="C61" s="20" t="s">
        <v>17</v>
      </c>
    </row>
    <row r="62" spans="1:3" ht="12" customHeight="1" x14ac:dyDescent="0.25">
      <c r="A62" s="2"/>
      <c r="B62" s="5"/>
      <c r="C62" s="20"/>
    </row>
    <row r="63" spans="1:3" ht="15" customHeight="1" x14ac:dyDescent="0.25">
      <c r="A63" s="6" t="s">
        <v>20</v>
      </c>
      <c r="B63" s="5"/>
      <c r="C63" s="20"/>
    </row>
    <row r="64" spans="1:3" ht="15" customHeight="1" x14ac:dyDescent="0.25">
      <c r="A64" s="2" t="s">
        <v>120</v>
      </c>
      <c r="B64" s="5">
        <v>22</v>
      </c>
      <c r="C64" s="11" t="s">
        <v>21</v>
      </c>
    </row>
    <row r="65" spans="1:3" ht="15" customHeight="1" x14ac:dyDescent="0.25">
      <c r="A65" s="2" t="s">
        <v>133</v>
      </c>
      <c r="B65" s="5">
        <v>294</v>
      </c>
      <c r="C65" s="11" t="s">
        <v>21</v>
      </c>
    </row>
    <row r="66" spans="1:3" ht="12" customHeight="1" x14ac:dyDescent="0.25">
      <c r="A66" s="2"/>
      <c r="B66" s="5"/>
      <c r="C66" s="11"/>
    </row>
    <row r="67" spans="1:3" ht="15" customHeight="1" x14ac:dyDescent="0.25">
      <c r="A67" s="2" t="s">
        <v>128</v>
      </c>
      <c r="B67" s="5">
        <v>739.72</v>
      </c>
      <c r="C67" s="11" t="s">
        <v>21</v>
      </c>
    </row>
    <row r="68" spans="1:3" ht="12" customHeight="1" x14ac:dyDescent="0.25">
      <c r="A68" s="2"/>
      <c r="B68" s="5"/>
      <c r="C68" s="11"/>
    </row>
    <row r="69" spans="1:3" ht="15" customHeight="1" x14ac:dyDescent="0.25">
      <c r="A69" s="6" t="s">
        <v>37</v>
      </c>
      <c r="B69" s="5">
        <f>SUM(B59:B67)</f>
        <v>2596.7200000000003</v>
      </c>
      <c r="C69" s="2"/>
    </row>
    <row r="70" spans="1:3" ht="12" customHeight="1" x14ac:dyDescent="0.25">
      <c r="A70" s="6"/>
      <c r="B70" s="5"/>
      <c r="C70" s="2"/>
    </row>
    <row r="71" spans="1:3" ht="18.75" customHeight="1" x14ac:dyDescent="0.3">
      <c r="A71" s="1"/>
      <c r="B71" s="1"/>
      <c r="C71" s="3"/>
    </row>
    <row r="72" spans="1:3" ht="15" customHeight="1" x14ac:dyDescent="0.3">
      <c r="A72" s="48" t="s">
        <v>38</v>
      </c>
      <c r="B72" s="48"/>
      <c r="C72" s="50">
        <f>B22</f>
        <v>2256.61</v>
      </c>
    </row>
    <row r="73" spans="1:3" ht="15" customHeight="1" x14ac:dyDescent="0.3">
      <c r="A73" s="48" t="s">
        <v>39</v>
      </c>
      <c r="B73" s="48"/>
      <c r="C73" s="50">
        <f>B22+B33+B41</f>
        <v>5508.6100000000006</v>
      </c>
    </row>
    <row r="74" spans="1:3" ht="15" customHeight="1" x14ac:dyDescent="0.3">
      <c r="A74" s="48" t="s">
        <v>129</v>
      </c>
      <c r="B74" s="48"/>
      <c r="C74" s="50">
        <f>B22+B33+B41+B55+B69</f>
        <v>10249.670000000002</v>
      </c>
    </row>
    <row r="75" spans="1:3" ht="15.75" x14ac:dyDescent="0.25">
      <c r="A75" s="19" t="s">
        <v>29</v>
      </c>
      <c r="C75" s="12"/>
    </row>
  </sheetData>
  <mergeCells count="1">
    <mergeCell ref="A1:C1"/>
  </mergeCells>
  <printOptions horizontalCentered="1"/>
  <pageMargins left="0.7" right="0.7" top="0.75" bottom="0.75" header="0.3" footer="0.3"/>
  <pageSetup scale="67" fitToHeight="0" orientation="portrait" r:id="rId1"/>
  <headerFooter scaleWithDoc="0"/>
  <rowBreaks count="1" manualBreakCount="1">
    <brk id="56"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0D838-59E0-408C-A04A-F47E76008C97}">
  <sheetPr codeName="Sheet13"/>
  <dimension ref="A1:C48"/>
  <sheetViews>
    <sheetView tabSelected="1" zoomScaleNormal="100" workbookViewId="0">
      <selection activeCell="A4" sqref="A4"/>
    </sheetView>
  </sheetViews>
  <sheetFormatPr defaultColWidth="12.7109375" defaultRowHeight="24.95" customHeight="1" x14ac:dyDescent="0.25"/>
  <cols>
    <col min="1" max="1" width="104.85546875" customWidth="1"/>
    <col min="2" max="2" width="10.140625" bestFit="1" customWidth="1"/>
    <col min="3" max="3" width="19.85546875" customWidth="1"/>
    <col min="4" max="4" width="25.140625" customWidth="1"/>
  </cols>
  <sheetData>
    <row r="1" spans="1:3" ht="90" customHeight="1" x14ac:dyDescent="0.25">
      <c r="A1" s="56" t="e" vm="1">
        <v>#VALUE!</v>
      </c>
      <c r="B1" s="56"/>
      <c r="C1" s="56"/>
    </row>
    <row r="2" spans="1:3" ht="26.1" customHeight="1" x14ac:dyDescent="0.4">
      <c r="A2" s="9" t="s">
        <v>11</v>
      </c>
      <c r="B2" s="9"/>
      <c r="C2" s="9"/>
    </row>
    <row r="3" spans="1:3" ht="24.95" customHeight="1" x14ac:dyDescent="0.4">
      <c r="A3" s="9" t="s">
        <v>112</v>
      </c>
      <c r="B3" s="9"/>
      <c r="C3" s="9"/>
    </row>
    <row r="4" spans="1:3" ht="24.95" customHeight="1" x14ac:dyDescent="0.4">
      <c r="A4" s="10" t="s">
        <v>40</v>
      </c>
      <c r="B4" s="10"/>
      <c r="C4" s="10"/>
    </row>
    <row r="5" spans="1:3" ht="18.75" customHeight="1" x14ac:dyDescent="0.25">
      <c r="A5" s="47" t="s">
        <v>12</v>
      </c>
      <c r="B5" s="47"/>
      <c r="C5" s="47"/>
    </row>
    <row r="6" spans="1:3" ht="18.75" customHeight="1" x14ac:dyDescent="0.25">
      <c r="A6" s="55" t="s">
        <v>13</v>
      </c>
      <c r="B6" s="55"/>
      <c r="C6" s="55"/>
    </row>
    <row r="7" spans="1:3" ht="18.95" customHeight="1" x14ac:dyDescent="0.3">
      <c r="A7" s="1" t="s">
        <v>14</v>
      </c>
      <c r="B7" s="3" t="s">
        <v>114</v>
      </c>
      <c r="C7" s="3" t="s">
        <v>15</v>
      </c>
    </row>
    <row r="8" spans="1:3" ht="12" customHeight="1" x14ac:dyDescent="0.25">
      <c r="A8" s="13"/>
      <c r="B8" s="4"/>
      <c r="C8" s="52"/>
    </row>
    <row r="9" spans="1:3" ht="15" customHeight="1" x14ac:dyDescent="0.25">
      <c r="A9" s="13" t="s">
        <v>16</v>
      </c>
      <c r="B9" s="4">
        <v>1446</v>
      </c>
      <c r="C9" s="52" t="s">
        <v>17</v>
      </c>
    </row>
    <row r="10" spans="1:3" ht="15" customHeight="1" x14ac:dyDescent="0.25">
      <c r="A10" s="13" t="s">
        <v>18</v>
      </c>
      <c r="B10" s="4">
        <v>10</v>
      </c>
      <c r="C10" s="52" t="s">
        <v>17</v>
      </c>
    </row>
    <row r="11" spans="1:3" ht="15" customHeight="1" x14ac:dyDescent="0.25">
      <c r="A11" s="13" t="s">
        <v>19</v>
      </c>
      <c r="B11" s="4">
        <v>85</v>
      </c>
      <c r="C11" s="52" t="s">
        <v>17</v>
      </c>
    </row>
    <row r="12" spans="1:3" ht="15" customHeight="1" x14ac:dyDescent="0.25">
      <c r="A12" s="13" t="s">
        <v>41</v>
      </c>
      <c r="B12" s="4">
        <v>20</v>
      </c>
      <c r="C12" s="52" t="s">
        <v>17</v>
      </c>
    </row>
    <row r="13" spans="1:3" ht="12" customHeight="1" x14ac:dyDescent="0.25">
      <c r="A13" s="13"/>
      <c r="B13" s="4"/>
      <c r="C13" s="52"/>
    </row>
    <row r="14" spans="1:3" ht="15" customHeight="1" x14ac:dyDescent="0.25">
      <c r="A14" s="23" t="s">
        <v>42</v>
      </c>
      <c r="B14" s="4"/>
      <c r="C14" s="52"/>
    </row>
    <row r="15" spans="1:3" ht="15" customHeight="1" x14ac:dyDescent="0.25">
      <c r="A15" s="53" t="s">
        <v>117</v>
      </c>
      <c r="B15" s="4">
        <v>258</v>
      </c>
      <c r="C15" s="11" t="s">
        <v>21</v>
      </c>
    </row>
    <row r="16" spans="1:3" ht="15" customHeight="1" x14ac:dyDescent="0.25">
      <c r="A16" s="53" t="s">
        <v>118</v>
      </c>
      <c r="B16" s="4">
        <v>107</v>
      </c>
      <c r="C16" s="11" t="s">
        <v>21</v>
      </c>
    </row>
    <row r="17" spans="1:3" ht="15" customHeight="1" x14ac:dyDescent="0.25">
      <c r="A17" s="53" t="s">
        <v>119</v>
      </c>
      <c r="B17" s="4">
        <v>103</v>
      </c>
      <c r="C17" s="11" t="s">
        <v>21</v>
      </c>
    </row>
    <row r="18" spans="1:3" ht="15" customHeight="1" x14ac:dyDescent="0.25">
      <c r="A18" s="2" t="s">
        <v>43</v>
      </c>
      <c r="B18" s="4">
        <v>39.5</v>
      </c>
      <c r="C18" s="11" t="s">
        <v>21</v>
      </c>
    </row>
    <row r="19" spans="1:3" ht="12" customHeight="1" x14ac:dyDescent="0.25">
      <c r="A19" s="18"/>
      <c r="B19" s="4"/>
      <c r="C19" s="11"/>
    </row>
    <row r="20" spans="1:3" ht="15" customHeight="1" x14ac:dyDescent="0.25">
      <c r="A20" s="2" t="s">
        <v>44</v>
      </c>
      <c r="B20" s="24">
        <v>586.07000000000005</v>
      </c>
      <c r="C20" s="11" t="s">
        <v>21</v>
      </c>
    </row>
    <row r="21" spans="1:3" ht="12" customHeight="1" x14ac:dyDescent="0.25">
      <c r="A21" s="2"/>
      <c r="B21" s="24"/>
      <c r="C21" s="11"/>
    </row>
    <row r="22" spans="1:3" ht="15" customHeight="1" x14ac:dyDescent="0.25">
      <c r="A22" s="6" t="s">
        <v>45</v>
      </c>
      <c r="B22" s="24">
        <v>219.5</v>
      </c>
      <c r="C22" s="11" t="s">
        <v>21</v>
      </c>
    </row>
    <row r="23" spans="1:3" ht="12" customHeight="1" x14ac:dyDescent="0.25">
      <c r="A23" s="2"/>
      <c r="B23" s="21"/>
      <c r="C23" s="11"/>
    </row>
    <row r="24" spans="1:3" ht="15" customHeight="1" x14ac:dyDescent="0.25">
      <c r="A24" s="6" t="s">
        <v>134</v>
      </c>
      <c r="B24" s="24">
        <v>256.82</v>
      </c>
      <c r="C24" s="11" t="s">
        <v>21</v>
      </c>
    </row>
    <row r="25" spans="1:3" ht="15" customHeight="1" x14ac:dyDescent="0.25">
      <c r="A25" s="2" t="s">
        <v>46</v>
      </c>
      <c r="B25" s="24"/>
      <c r="C25" s="11"/>
    </row>
    <row r="26" spans="1:3" ht="15" customHeight="1" x14ac:dyDescent="0.25">
      <c r="A26" s="2" t="s">
        <v>47</v>
      </c>
      <c r="B26" s="4"/>
      <c r="C26" s="11"/>
    </row>
    <row r="27" spans="1:3" ht="15" customHeight="1" x14ac:dyDescent="0.25">
      <c r="A27" s="2" t="s">
        <v>48</v>
      </c>
      <c r="B27" s="4"/>
      <c r="C27" s="11"/>
    </row>
    <row r="28" spans="1:3" ht="12" customHeight="1" x14ac:dyDescent="0.25">
      <c r="A28" s="22"/>
      <c r="B28" s="4"/>
      <c r="C28" s="11"/>
    </row>
    <row r="29" spans="1:3" ht="15" customHeight="1" x14ac:dyDescent="0.25">
      <c r="A29" s="23" t="s">
        <v>22</v>
      </c>
      <c r="B29" s="4">
        <f>SUM(B9:B24)</f>
        <v>3130.8900000000003</v>
      </c>
      <c r="C29" s="7"/>
    </row>
    <row r="30" spans="1:3" ht="12" customHeight="1" x14ac:dyDescent="0.25">
      <c r="A30" s="23"/>
      <c r="B30" s="4"/>
      <c r="C30" s="7"/>
    </row>
    <row r="31" spans="1:3" ht="18.95" customHeight="1" x14ac:dyDescent="0.3">
      <c r="A31" s="1" t="s">
        <v>23</v>
      </c>
      <c r="B31" s="3" t="s">
        <v>114</v>
      </c>
      <c r="C31" s="3" t="s">
        <v>15</v>
      </c>
    </row>
    <row r="32" spans="1:3" ht="12" customHeight="1" x14ac:dyDescent="0.25">
      <c r="A32" s="2"/>
      <c r="B32" s="5"/>
      <c r="C32" s="20"/>
    </row>
    <row r="33" spans="1:3" ht="15" customHeight="1" x14ac:dyDescent="0.25">
      <c r="A33" s="2" t="s">
        <v>16</v>
      </c>
      <c r="B33" s="5">
        <v>1446</v>
      </c>
      <c r="C33" s="20" t="s">
        <v>17</v>
      </c>
    </row>
    <row r="34" spans="1:3" ht="15" customHeight="1" x14ac:dyDescent="0.25">
      <c r="A34" s="2" t="s">
        <v>18</v>
      </c>
      <c r="B34" s="5">
        <v>10</v>
      </c>
      <c r="C34" s="8" t="s">
        <v>17</v>
      </c>
    </row>
    <row r="35" spans="1:3" ht="15" customHeight="1" x14ac:dyDescent="0.25">
      <c r="A35" s="2" t="s">
        <v>19</v>
      </c>
      <c r="B35" s="5">
        <v>85</v>
      </c>
      <c r="C35" s="8" t="s">
        <v>17</v>
      </c>
    </row>
    <row r="36" spans="1:3" ht="12" customHeight="1" x14ac:dyDescent="0.25">
      <c r="A36" s="2"/>
      <c r="B36" s="5"/>
      <c r="C36" s="8"/>
    </row>
    <row r="37" spans="1:3" ht="15" customHeight="1" x14ac:dyDescent="0.25">
      <c r="A37" s="6" t="s">
        <v>24</v>
      </c>
      <c r="B37" s="5">
        <f>SUM(B33:B35)</f>
        <v>1541</v>
      </c>
      <c r="C37" s="2"/>
    </row>
    <row r="38" spans="1:3" ht="12" customHeight="1" x14ac:dyDescent="0.25">
      <c r="A38" s="6"/>
      <c r="B38" s="5"/>
      <c r="C38" s="2"/>
    </row>
    <row r="39" spans="1:3" ht="15" customHeight="1" x14ac:dyDescent="0.3">
      <c r="A39" s="1"/>
      <c r="B39" s="1"/>
      <c r="C39" s="3"/>
    </row>
    <row r="40" spans="1:3" ht="17.25" x14ac:dyDescent="0.3">
      <c r="A40" s="48" t="s">
        <v>49</v>
      </c>
      <c r="B40" s="49"/>
      <c r="C40" s="50">
        <f>B29</f>
        <v>3130.8900000000003</v>
      </c>
    </row>
    <row r="41" spans="1:3" ht="17.25" x14ac:dyDescent="0.3">
      <c r="A41" s="48" t="s">
        <v>50</v>
      </c>
      <c r="B41" s="48"/>
      <c r="C41" s="50">
        <f>B29+B37</f>
        <v>4671.8900000000003</v>
      </c>
    </row>
    <row r="42" spans="1:3" ht="12" customHeight="1" x14ac:dyDescent="0.25">
      <c r="A42" s="19"/>
      <c r="C42" s="12"/>
    </row>
    <row r="43" spans="1:3" ht="18.75" x14ac:dyDescent="0.3">
      <c r="A43" s="57" t="s">
        <v>30</v>
      </c>
      <c r="B43" s="58"/>
      <c r="C43" s="12"/>
    </row>
    <row r="44" spans="1:3" ht="15" customHeight="1" x14ac:dyDescent="0.25">
      <c r="A44" s="25" t="s">
        <v>51</v>
      </c>
      <c r="B44" s="27" t="s">
        <v>52</v>
      </c>
      <c r="C44" s="30" t="s">
        <v>21</v>
      </c>
    </row>
    <row r="45" spans="1:3" ht="15" x14ac:dyDescent="0.25">
      <c r="A45" s="25" t="s">
        <v>53</v>
      </c>
      <c r="B45" s="28">
        <v>65</v>
      </c>
      <c r="C45" s="30" t="s">
        <v>21</v>
      </c>
    </row>
    <row r="46" spans="1:3" ht="15" x14ac:dyDescent="0.25">
      <c r="A46" s="26" t="s">
        <v>54</v>
      </c>
      <c r="B46" s="29">
        <v>32.5</v>
      </c>
      <c r="C46" s="31" t="s">
        <v>21</v>
      </c>
    </row>
    <row r="47" spans="1:3" ht="15" x14ac:dyDescent="0.25">
      <c r="A47" s="26" t="s">
        <v>55</v>
      </c>
      <c r="B47" s="29">
        <v>37.5</v>
      </c>
      <c r="C47" s="31" t="s">
        <v>21</v>
      </c>
    </row>
    <row r="48" spans="1:3" ht="12" customHeight="1" x14ac:dyDescent="0.25">
      <c r="A48" s="51" t="s">
        <v>56</v>
      </c>
    </row>
  </sheetData>
  <sheetProtection sheet="1" objects="1" scenarios="1"/>
  <mergeCells count="2">
    <mergeCell ref="A1:C1"/>
    <mergeCell ref="A43:B43"/>
  </mergeCells>
  <printOptions horizontalCentered="1"/>
  <pageMargins left="0.25" right="0.25" top="0.25" bottom="0.25" header="0.25" footer="0.25"/>
  <pageSetup scale="69" orientation="portrait" r:id="rId1"/>
  <headerFooter scaleWithDoc="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A53D3-94B7-493C-B679-79CEE7841E86}">
  <sheetPr>
    <pageSetUpPr fitToPage="1"/>
  </sheetPr>
  <dimension ref="A1:C78"/>
  <sheetViews>
    <sheetView zoomScaleNormal="100" workbookViewId="0">
      <selection activeCell="A4" sqref="A4"/>
    </sheetView>
  </sheetViews>
  <sheetFormatPr defaultColWidth="12.7109375" defaultRowHeight="24.95" customHeight="1" x14ac:dyDescent="0.25"/>
  <cols>
    <col min="1" max="1" width="104.85546875" customWidth="1"/>
    <col min="2" max="2" width="10.140625" bestFit="1" customWidth="1"/>
    <col min="3" max="3" width="19.85546875" customWidth="1"/>
    <col min="4" max="4" width="25.140625" customWidth="1"/>
  </cols>
  <sheetData>
    <row r="1" spans="1:3" ht="90" customHeight="1" x14ac:dyDescent="0.25">
      <c r="A1" s="56" t="e" vm="1">
        <v>#VALUE!</v>
      </c>
      <c r="B1" s="56"/>
      <c r="C1" s="56"/>
    </row>
    <row r="2" spans="1:3" ht="26.1" customHeight="1" x14ac:dyDescent="0.4">
      <c r="A2" s="9" t="s">
        <v>11</v>
      </c>
      <c r="B2" s="9"/>
      <c r="C2" s="9"/>
    </row>
    <row r="3" spans="1:3" ht="24.95" customHeight="1" x14ac:dyDescent="0.4">
      <c r="A3" s="9" t="s">
        <v>112</v>
      </c>
      <c r="B3" s="9"/>
      <c r="C3" s="9"/>
    </row>
    <row r="4" spans="1:3" ht="24.95" customHeight="1" x14ac:dyDescent="0.4">
      <c r="A4" s="10" t="s">
        <v>58</v>
      </c>
      <c r="B4" s="10"/>
      <c r="C4" s="10"/>
    </row>
    <row r="5" spans="1:3" ht="18.75" customHeight="1" x14ac:dyDescent="0.25">
      <c r="A5" s="47" t="s">
        <v>12</v>
      </c>
      <c r="B5" s="47"/>
      <c r="C5" s="47"/>
    </row>
    <row r="6" spans="1:3" ht="18.75" customHeight="1" x14ac:dyDescent="0.25">
      <c r="A6" s="55" t="s">
        <v>13</v>
      </c>
      <c r="B6" s="55"/>
      <c r="C6" s="55"/>
    </row>
    <row r="7" spans="1:3" ht="18.95" customHeight="1" x14ac:dyDescent="0.3">
      <c r="A7" s="1" t="s">
        <v>14</v>
      </c>
      <c r="B7" s="3" t="s">
        <v>114</v>
      </c>
      <c r="C7" s="3" t="s">
        <v>15</v>
      </c>
    </row>
    <row r="8" spans="1:3" ht="12" customHeight="1" x14ac:dyDescent="0.25">
      <c r="A8" s="13"/>
      <c r="B8" s="4"/>
      <c r="C8" s="52"/>
    </row>
    <row r="9" spans="1:3" ht="15" customHeight="1" x14ac:dyDescent="0.25">
      <c r="A9" s="13" t="s">
        <v>16</v>
      </c>
      <c r="B9" s="4">
        <v>1446</v>
      </c>
      <c r="C9" s="52" t="s">
        <v>17</v>
      </c>
    </row>
    <row r="10" spans="1:3" ht="15" customHeight="1" x14ac:dyDescent="0.25">
      <c r="A10" s="13" t="s">
        <v>18</v>
      </c>
      <c r="B10" s="4">
        <v>10</v>
      </c>
      <c r="C10" s="52" t="s">
        <v>17</v>
      </c>
    </row>
    <row r="11" spans="1:3" ht="15" customHeight="1" x14ac:dyDescent="0.25">
      <c r="A11" s="13" t="s">
        <v>19</v>
      </c>
      <c r="B11" s="4">
        <v>85</v>
      </c>
      <c r="C11" s="52" t="s">
        <v>17</v>
      </c>
    </row>
    <row r="12" spans="1:3" ht="15" customHeight="1" x14ac:dyDescent="0.25">
      <c r="A12" s="13" t="s">
        <v>41</v>
      </c>
      <c r="B12" s="4">
        <v>20</v>
      </c>
      <c r="C12" s="52" t="s">
        <v>17</v>
      </c>
    </row>
    <row r="13" spans="1:3" ht="12" customHeight="1" x14ac:dyDescent="0.25">
      <c r="A13" s="13"/>
      <c r="B13" s="4"/>
      <c r="C13" s="52"/>
    </row>
    <row r="14" spans="1:3" ht="15" customHeight="1" x14ac:dyDescent="0.25">
      <c r="A14" s="23" t="s">
        <v>57</v>
      </c>
      <c r="B14" s="4"/>
      <c r="C14" s="52"/>
    </row>
    <row r="15" spans="1:3" ht="15" customHeight="1" x14ac:dyDescent="0.25">
      <c r="A15" s="13" t="s">
        <v>121</v>
      </c>
      <c r="B15" s="4">
        <v>177</v>
      </c>
      <c r="C15" s="11" t="s">
        <v>21</v>
      </c>
    </row>
    <row r="16" spans="1:3" ht="15" customHeight="1" x14ac:dyDescent="0.25">
      <c r="A16" s="13" t="s">
        <v>122</v>
      </c>
      <c r="B16" s="4">
        <v>153</v>
      </c>
      <c r="C16" s="11" t="s">
        <v>21</v>
      </c>
    </row>
    <row r="17" spans="1:3" ht="15" customHeight="1" x14ac:dyDescent="0.25">
      <c r="A17" s="13" t="s">
        <v>123</v>
      </c>
      <c r="B17" s="4">
        <v>52</v>
      </c>
      <c r="C17" s="11" t="s">
        <v>21</v>
      </c>
    </row>
    <row r="18" spans="1:3" ht="15" customHeight="1" x14ac:dyDescent="0.25">
      <c r="A18" s="13" t="s">
        <v>83</v>
      </c>
      <c r="B18" s="4">
        <v>14</v>
      </c>
      <c r="C18" s="11" t="s">
        <v>21</v>
      </c>
    </row>
    <row r="19" spans="1:3" ht="15" customHeight="1" x14ac:dyDescent="0.25">
      <c r="A19" s="13" t="s">
        <v>59</v>
      </c>
      <c r="B19" s="4">
        <v>39.5</v>
      </c>
      <c r="C19" s="11" t="s">
        <v>21</v>
      </c>
    </row>
    <row r="20" spans="1:3" ht="15" customHeight="1" x14ac:dyDescent="0.25">
      <c r="A20" s="13" t="s">
        <v>60</v>
      </c>
      <c r="B20" s="4">
        <v>106</v>
      </c>
      <c r="C20" s="11" t="s">
        <v>21</v>
      </c>
    </row>
    <row r="21" spans="1:3" ht="12" customHeight="1" x14ac:dyDescent="0.25">
      <c r="A21" s="13"/>
      <c r="B21" s="4"/>
      <c r="C21" s="11"/>
    </row>
    <row r="22" spans="1:3" ht="15" customHeight="1" x14ac:dyDescent="0.25">
      <c r="A22" s="13" t="s">
        <v>61</v>
      </c>
      <c r="B22" s="21">
        <v>165.35</v>
      </c>
      <c r="C22" s="11" t="s">
        <v>21</v>
      </c>
    </row>
    <row r="23" spans="1:3" ht="12" customHeight="1" x14ac:dyDescent="0.25">
      <c r="A23" s="2"/>
      <c r="B23" s="4"/>
      <c r="C23" s="11"/>
    </row>
    <row r="24" spans="1:3" ht="15" customHeight="1" x14ac:dyDescent="0.25">
      <c r="A24" s="2" t="s">
        <v>140</v>
      </c>
      <c r="B24" s="21">
        <v>181.77</v>
      </c>
      <c r="C24" s="11" t="s">
        <v>21</v>
      </c>
    </row>
    <row r="25" spans="1:3" ht="15" customHeight="1" x14ac:dyDescent="0.25">
      <c r="A25" s="2" t="s">
        <v>62</v>
      </c>
      <c r="B25" s="21"/>
      <c r="C25" s="39"/>
    </row>
    <row r="26" spans="1:3" ht="15" customHeight="1" x14ac:dyDescent="0.25">
      <c r="A26" s="2"/>
      <c r="B26" s="4"/>
      <c r="C26" s="11"/>
    </row>
    <row r="27" spans="1:3" ht="15" customHeight="1" x14ac:dyDescent="0.25">
      <c r="A27" s="2" t="s">
        <v>135</v>
      </c>
      <c r="B27" s="21">
        <v>224.48</v>
      </c>
      <c r="C27" s="11" t="s">
        <v>21</v>
      </c>
    </row>
    <row r="28" spans="1:3" ht="15" customHeight="1" x14ac:dyDescent="0.25">
      <c r="A28" s="2" t="s">
        <v>63</v>
      </c>
      <c r="B28" s="21"/>
      <c r="C28" s="11"/>
    </row>
    <row r="29" spans="1:3" ht="15" customHeight="1" x14ac:dyDescent="0.25">
      <c r="A29" s="2" t="s">
        <v>64</v>
      </c>
      <c r="B29" s="4"/>
      <c r="C29" s="11"/>
    </row>
    <row r="30" spans="1:3" ht="12" customHeight="1" x14ac:dyDescent="0.25">
      <c r="A30" s="22"/>
      <c r="B30" s="4"/>
      <c r="C30" s="11"/>
    </row>
    <row r="31" spans="1:3" ht="15" customHeight="1" x14ac:dyDescent="0.25">
      <c r="A31" s="23" t="s">
        <v>22</v>
      </c>
      <c r="B31" s="4">
        <f>SUM(B9:B27)</f>
        <v>2674.1</v>
      </c>
      <c r="C31" s="7"/>
    </row>
    <row r="32" spans="1:3" ht="12" customHeight="1" x14ac:dyDescent="0.25">
      <c r="A32" s="23"/>
      <c r="B32" s="4"/>
      <c r="C32" s="7"/>
    </row>
    <row r="33" spans="1:3" ht="18.95" customHeight="1" x14ac:dyDescent="0.3">
      <c r="A33" s="1" t="s">
        <v>23</v>
      </c>
      <c r="B33" s="3" t="s">
        <v>114</v>
      </c>
      <c r="C33" s="3" t="s">
        <v>15</v>
      </c>
    </row>
    <row r="34" spans="1:3" ht="12" customHeight="1" x14ac:dyDescent="0.25">
      <c r="A34" s="2"/>
      <c r="B34" s="5"/>
      <c r="C34" s="20"/>
    </row>
    <row r="35" spans="1:3" ht="15" customHeight="1" x14ac:dyDescent="0.25">
      <c r="A35" s="2" t="s">
        <v>16</v>
      </c>
      <c r="B35" s="5">
        <v>1446</v>
      </c>
      <c r="C35" s="20" t="s">
        <v>17</v>
      </c>
    </row>
    <row r="36" spans="1:3" ht="15" customHeight="1" x14ac:dyDescent="0.25">
      <c r="A36" s="2" t="s">
        <v>18</v>
      </c>
      <c r="B36" s="5">
        <v>10</v>
      </c>
      <c r="C36" s="8" t="s">
        <v>17</v>
      </c>
    </row>
    <row r="37" spans="1:3" ht="15" customHeight="1" x14ac:dyDescent="0.25">
      <c r="A37" s="2" t="s">
        <v>19</v>
      </c>
      <c r="B37" s="5">
        <v>85</v>
      </c>
      <c r="C37" s="8" t="s">
        <v>17</v>
      </c>
    </row>
    <row r="38" spans="1:3" ht="12" customHeight="1" x14ac:dyDescent="0.25">
      <c r="A38" s="2"/>
      <c r="B38" s="5"/>
      <c r="C38" s="8"/>
    </row>
    <row r="39" spans="1:3" ht="15" customHeight="1" x14ac:dyDescent="0.25">
      <c r="A39" s="6" t="s">
        <v>20</v>
      </c>
      <c r="B39" s="5"/>
      <c r="C39" s="8"/>
    </row>
    <row r="40" spans="1:3" ht="15" customHeight="1" x14ac:dyDescent="0.25">
      <c r="A40" s="2" t="s">
        <v>124</v>
      </c>
      <c r="B40" s="5">
        <v>64</v>
      </c>
      <c r="C40" s="8" t="s">
        <v>21</v>
      </c>
    </row>
    <row r="41" spans="1:3" ht="14.25" customHeight="1" x14ac:dyDescent="0.25">
      <c r="A41" s="2" t="s">
        <v>125</v>
      </c>
      <c r="B41" s="5">
        <v>29</v>
      </c>
      <c r="C41" s="8" t="s">
        <v>21</v>
      </c>
    </row>
    <row r="42" spans="1:3" ht="15" customHeight="1" x14ac:dyDescent="0.25">
      <c r="A42" s="2" t="s">
        <v>65</v>
      </c>
      <c r="B42" s="5">
        <v>113</v>
      </c>
      <c r="C42" s="8" t="s">
        <v>21</v>
      </c>
    </row>
    <row r="43" spans="1:3" ht="15" customHeight="1" x14ac:dyDescent="0.25">
      <c r="A43" s="2" t="s">
        <v>66</v>
      </c>
      <c r="B43" s="5">
        <v>113</v>
      </c>
      <c r="C43" s="8" t="s">
        <v>21</v>
      </c>
    </row>
    <row r="44" spans="1:3" ht="12" customHeight="1" x14ac:dyDescent="0.25">
      <c r="A44" s="2"/>
      <c r="B44" s="5"/>
      <c r="C44" s="8"/>
    </row>
    <row r="45" spans="1:3" ht="18.95" customHeight="1" x14ac:dyDescent="0.25">
      <c r="A45" s="6" t="s">
        <v>24</v>
      </c>
      <c r="B45" s="5">
        <f>SUM(B35:B43)</f>
        <v>1860</v>
      </c>
      <c r="C45" s="2"/>
    </row>
    <row r="46" spans="1:3" ht="12" customHeight="1" x14ac:dyDescent="0.25">
      <c r="A46" s="6"/>
      <c r="B46" s="5"/>
      <c r="C46" s="2"/>
    </row>
    <row r="47" spans="1:3" ht="15" customHeight="1" x14ac:dyDescent="0.3">
      <c r="A47" s="1" t="s">
        <v>25</v>
      </c>
      <c r="B47" s="3" t="s">
        <v>114</v>
      </c>
      <c r="C47" s="3" t="s">
        <v>15</v>
      </c>
    </row>
    <row r="48" spans="1:3" ht="12" customHeight="1" x14ac:dyDescent="0.25">
      <c r="A48" s="2"/>
      <c r="B48" s="5"/>
      <c r="C48" s="20"/>
    </row>
    <row r="49" spans="1:3" ht="15" customHeight="1" x14ac:dyDescent="0.25">
      <c r="A49" s="2" t="s">
        <v>16</v>
      </c>
      <c r="B49" s="5">
        <v>1446</v>
      </c>
      <c r="C49" s="20" t="s">
        <v>17</v>
      </c>
    </row>
    <row r="50" spans="1:3" ht="15" customHeight="1" x14ac:dyDescent="0.25">
      <c r="A50" s="2" t="s">
        <v>18</v>
      </c>
      <c r="B50" s="5">
        <v>10</v>
      </c>
      <c r="C50" s="20" t="s">
        <v>17</v>
      </c>
    </row>
    <row r="51" spans="1:3" ht="15" customHeight="1" x14ac:dyDescent="0.25">
      <c r="A51" s="2" t="s">
        <v>19</v>
      </c>
      <c r="B51" s="5">
        <v>85</v>
      </c>
      <c r="C51" s="20" t="s">
        <v>17</v>
      </c>
    </row>
    <row r="52" spans="1:3" ht="12" customHeight="1" x14ac:dyDescent="0.25">
      <c r="A52" s="13"/>
      <c r="B52" s="4"/>
      <c r="C52" s="52"/>
    </row>
    <row r="53" spans="1:3" ht="15" customHeight="1" x14ac:dyDescent="0.25">
      <c r="A53" s="23" t="s">
        <v>20</v>
      </c>
      <c r="B53" s="4"/>
      <c r="C53" s="52"/>
    </row>
    <row r="54" spans="1:3" ht="15" customHeight="1" x14ac:dyDescent="0.25">
      <c r="A54" s="2" t="s">
        <v>67</v>
      </c>
      <c r="B54" s="4">
        <v>125</v>
      </c>
      <c r="C54" s="11" t="s">
        <v>21</v>
      </c>
    </row>
    <row r="55" spans="1:3" ht="12" customHeight="1" x14ac:dyDescent="0.25">
      <c r="A55" s="2"/>
      <c r="B55" s="5"/>
      <c r="C55" s="20"/>
    </row>
    <row r="56" spans="1:3" ht="15" customHeight="1" x14ac:dyDescent="0.25">
      <c r="A56" s="6" t="s">
        <v>26</v>
      </c>
      <c r="B56" s="5">
        <f>SUM(B49:B54)</f>
        <v>1666</v>
      </c>
      <c r="C56" s="2"/>
    </row>
    <row r="57" spans="1:3" ht="12" customHeight="1" x14ac:dyDescent="0.25">
      <c r="A57" s="6"/>
      <c r="B57" s="5"/>
      <c r="C57" s="2"/>
    </row>
    <row r="58" spans="1:3" ht="18.75" x14ac:dyDescent="0.3">
      <c r="A58" s="1"/>
      <c r="B58" s="1"/>
      <c r="C58" s="3"/>
    </row>
    <row r="59" spans="1:3" ht="17.25" customHeight="1" x14ac:dyDescent="0.3">
      <c r="A59" s="48" t="s">
        <v>68</v>
      </c>
      <c r="B59" s="49"/>
      <c r="C59" s="50">
        <v>2452.7199999999998</v>
      </c>
    </row>
    <row r="60" spans="1:3" ht="17.25" customHeight="1" x14ac:dyDescent="0.3">
      <c r="A60" s="48" t="s">
        <v>69</v>
      </c>
      <c r="B60" s="49"/>
      <c r="C60" s="50">
        <f>B31</f>
        <v>2674.1</v>
      </c>
    </row>
    <row r="61" spans="1:3" ht="17.25" customHeight="1" x14ac:dyDescent="0.3">
      <c r="A61" s="48" t="s">
        <v>70</v>
      </c>
      <c r="B61" s="49"/>
      <c r="C61" s="50">
        <f>B31+B45</f>
        <v>4534.1000000000004</v>
      </c>
    </row>
    <row r="62" spans="1:3" ht="17.25" customHeight="1" x14ac:dyDescent="0.3">
      <c r="A62" s="48" t="s">
        <v>71</v>
      </c>
      <c r="B62" s="49"/>
      <c r="C62" s="50">
        <f>B31+B45</f>
        <v>4534.1000000000004</v>
      </c>
    </row>
    <row r="63" spans="1:3" ht="17.25" customHeight="1" x14ac:dyDescent="0.3">
      <c r="A63" s="48" t="s">
        <v>72</v>
      </c>
      <c r="B63" s="49"/>
      <c r="C63" s="50">
        <f>B31+B45+B56</f>
        <v>6200.1</v>
      </c>
    </row>
    <row r="64" spans="1:3" ht="15" customHeight="1" x14ac:dyDescent="0.25">
      <c r="A64" s="19"/>
      <c r="C64" s="12"/>
    </row>
    <row r="65" spans="1:3" ht="18.75" x14ac:dyDescent="0.3">
      <c r="A65" s="57" t="s">
        <v>30</v>
      </c>
      <c r="B65" s="58"/>
      <c r="C65" s="12"/>
    </row>
    <row r="66" spans="1:3" ht="14.25" customHeight="1" x14ac:dyDescent="0.25">
      <c r="A66" s="25" t="s">
        <v>73</v>
      </c>
      <c r="B66" s="27">
        <v>50</v>
      </c>
      <c r="C66" s="42" t="s">
        <v>21</v>
      </c>
    </row>
    <row r="67" spans="1:3" ht="14.25" customHeight="1" x14ac:dyDescent="0.25">
      <c r="A67" s="25" t="s">
        <v>74</v>
      </c>
      <c r="B67" s="27">
        <v>48</v>
      </c>
      <c r="C67" s="42" t="s">
        <v>21</v>
      </c>
    </row>
    <row r="68" spans="1:3" ht="14.25" customHeight="1" x14ac:dyDescent="0.25">
      <c r="A68" s="25" t="s">
        <v>75</v>
      </c>
      <c r="B68" s="27" t="s">
        <v>52</v>
      </c>
      <c r="C68" s="42" t="s">
        <v>21</v>
      </c>
    </row>
    <row r="69" spans="1:3" ht="14.25" customHeight="1" x14ac:dyDescent="0.25">
      <c r="A69" s="25" t="s">
        <v>51</v>
      </c>
      <c r="B69" s="27" t="s">
        <v>52</v>
      </c>
      <c r="C69" s="42" t="s">
        <v>21</v>
      </c>
    </row>
    <row r="70" spans="1:3" ht="14.25" customHeight="1" x14ac:dyDescent="0.25">
      <c r="A70" s="25" t="s">
        <v>76</v>
      </c>
      <c r="B70" s="27" t="s">
        <v>52</v>
      </c>
      <c r="C70" s="42" t="s">
        <v>21</v>
      </c>
    </row>
    <row r="71" spans="1:3" ht="14.25" customHeight="1" x14ac:dyDescent="0.25">
      <c r="A71" s="25" t="s">
        <v>53</v>
      </c>
      <c r="B71" s="27">
        <v>65</v>
      </c>
      <c r="C71" s="42" t="s">
        <v>21</v>
      </c>
    </row>
    <row r="72" spans="1:3" ht="14.25" customHeight="1" x14ac:dyDescent="0.25">
      <c r="A72" s="25" t="s">
        <v>77</v>
      </c>
      <c r="B72" s="27">
        <v>140</v>
      </c>
      <c r="C72" s="42" t="s">
        <v>21</v>
      </c>
    </row>
    <row r="73" spans="1:3" ht="14.25" customHeight="1" x14ac:dyDescent="0.25">
      <c r="A73" s="25" t="s">
        <v>78</v>
      </c>
      <c r="B73" s="27">
        <v>134</v>
      </c>
      <c r="C73" s="42" t="s">
        <v>21</v>
      </c>
    </row>
    <row r="74" spans="1:3" ht="14.25" customHeight="1" x14ac:dyDescent="0.25">
      <c r="A74" s="25" t="s">
        <v>79</v>
      </c>
      <c r="B74" s="27" t="s">
        <v>52</v>
      </c>
      <c r="C74" s="42" t="s">
        <v>21</v>
      </c>
    </row>
    <row r="75" spans="1:3" ht="14.25" customHeight="1" x14ac:dyDescent="0.25">
      <c r="A75" s="26" t="s">
        <v>80</v>
      </c>
      <c r="B75" s="45">
        <v>134</v>
      </c>
      <c r="C75" s="43" t="s">
        <v>21</v>
      </c>
    </row>
    <row r="76" spans="1:3" ht="14.25" customHeight="1" x14ac:dyDescent="0.25">
      <c r="A76" s="26" t="s">
        <v>81</v>
      </c>
      <c r="B76" s="45">
        <v>169</v>
      </c>
      <c r="C76" s="43" t="s">
        <v>21</v>
      </c>
    </row>
    <row r="77" spans="1:3" ht="14.25" customHeight="1" x14ac:dyDescent="0.25">
      <c r="A77" s="40" t="s">
        <v>82</v>
      </c>
      <c r="B77" s="41">
        <v>169</v>
      </c>
      <c r="C77" s="44" t="s">
        <v>21</v>
      </c>
    </row>
    <row r="78" spans="1:3" s="51" customFormat="1" ht="12" customHeight="1" x14ac:dyDescent="0.25">
      <c r="A78" s="51" t="s">
        <v>56</v>
      </c>
    </row>
  </sheetData>
  <mergeCells count="2">
    <mergeCell ref="A1:C1"/>
    <mergeCell ref="A65:B65"/>
  </mergeCells>
  <printOptions horizontalCentered="1"/>
  <pageMargins left="0.7" right="0.7" top="0.75" bottom="0.75" header="0.3" footer="0.3"/>
  <pageSetup scale="67" fitToHeight="0" orientation="portrait" r:id="rId1"/>
  <headerFooter scaleWithDoc="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38057-F7E7-4CB1-AA85-39591EC03E0C}">
  <dimension ref="A1:H27"/>
  <sheetViews>
    <sheetView zoomScaleNormal="100" workbookViewId="0">
      <selection activeCell="G17" sqref="G17"/>
    </sheetView>
  </sheetViews>
  <sheetFormatPr defaultRowHeight="15" x14ac:dyDescent="0.25"/>
  <cols>
    <col min="1" max="4" width="21" customWidth="1"/>
    <col min="5" max="8" width="18.7109375" customWidth="1"/>
  </cols>
  <sheetData>
    <row r="1" spans="1:8" ht="90" customHeight="1" x14ac:dyDescent="0.55000000000000004">
      <c r="A1" s="67" t="e" vm="1">
        <v>#VALUE!</v>
      </c>
      <c r="B1" s="68"/>
      <c r="C1" s="68"/>
      <c r="D1" s="68"/>
      <c r="E1" s="68"/>
      <c r="F1" s="68"/>
      <c r="G1" s="68"/>
      <c r="H1" s="68"/>
    </row>
    <row r="2" spans="1:8" ht="36" x14ac:dyDescent="0.55000000000000004">
      <c r="A2" s="69" t="s">
        <v>113</v>
      </c>
      <c r="B2" s="56"/>
      <c r="C2" s="56"/>
      <c r="D2" s="56"/>
      <c r="E2" s="56"/>
      <c r="F2" s="56"/>
      <c r="G2" s="56"/>
      <c r="H2" s="56"/>
    </row>
    <row r="3" spans="1:8" ht="33" customHeight="1" x14ac:dyDescent="0.25">
      <c r="A3" s="70" t="s">
        <v>84</v>
      </c>
      <c r="B3" s="61"/>
      <c r="C3" s="61"/>
      <c r="D3" s="61"/>
      <c r="E3" s="32" t="s">
        <v>85</v>
      </c>
      <c r="F3" s="32" t="s">
        <v>86</v>
      </c>
      <c r="G3" s="32" t="s">
        <v>87</v>
      </c>
      <c r="H3" s="32" t="s">
        <v>88</v>
      </c>
    </row>
    <row r="4" spans="1:8" ht="18.75" customHeight="1" x14ac:dyDescent="0.25">
      <c r="A4" s="61" t="s">
        <v>89</v>
      </c>
      <c r="B4" s="61"/>
      <c r="C4" s="61"/>
      <c r="D4" s="61"/>
      <c r="E4" s="33" t="s">
        <v>90</v>
      </c>
      <c r="F4" s="34" t="e">
        <f>#REF!+#REF!+#REF!+#REF!+#REF!+#REF!+#REF!+#REF!+#REF!+#REF!+#REF!+#REF!</f>
        <v>#REF!</v>
      </c>
      <c r="G4" s="35" t="e">
        <f>#REF!+#REF!+#REF!+#REF!+#REF!</f>
        <v>#REF!</v>
      </c>
      <c r="H4" s="35" t="e">
        <f t="shared" ref="H4:H22" si="0">SUM(F4+G4)</f>
        <v>#REF!</v>
      </c>
    </row>
    <row r="5" spans="1:8" ht="18.75" customHeight="1" x14ac:dyDescent="0.25">
      <c r="A5" s="61" t="s">
        <v>91</v>
      </c>
      <c r="B5" s="61"/>
      <c r="C5" s="61"/>
      <c r="D5" s="61"/>
      <c r="E5" s="33" t="s">
        <v>90</v>
      </c>
      <c r="F5" s="34" t="e">
        <f>#REF!+#REF!+#REF!+#REF!+#REF!+#REF!+#REF!+#REF!+#REF!+#REF!+#REF!+#REF!</f>
        <v>#REF!</v>
      </c>
      <c r="G5" s="35" t="e">
        <f>#REF!+#REF!+#REF!</f>
        <v>#REF!</v>
      </c>
      <c r="H5" s="35" t="e">
        <f t="shared" si="0"/>
        <v>#REF!</v>
      </c>
    </row>
    <row r="6" spans="1:8" ht="18.75" customHeight="1" x14ac:dyDescent="0.25">
      <c r="A6" s="61" t="s">
        <v>115</v>
      </c>
      <c r="B6" s="61"/>
      <c r="C6" s="61"/>
      <c r="D6" s="61"/>
      <c r="E6" s="33" t="s">
        <v>100</v>
      </c>
      <c r="F6" s="34" t="e">
        <f>#REF!+#REF!+#REF!+#REF!+#REF!+#REF!+#REF!+#REF!+#REF!</f>
        <v>#REF!</v>
      </c>
      <c r="G6" s="35" t="e">
        <f>#REF!+#REF!+#REF!</f>
        <v>#REF!</v>
      </c>
      <c r="H6" s="35" t="e">
        <f t="shared" si="0"/>
        <v>#REF!</v>
      </c>
    </row>
    <row r="7" spans="1:8" ht="18.75" customHeight="1" x14ac:dyDescent="0.25">
      <c r="A7" s="62" t="s">
        <v>141</v>
      </c>
      <c r="B7" s="63"/>
      <c r="C7" s="63"/>
      <c r="D7" s="64"/>
      <c r="E7" s="33" t="s">
        <v>93</v>
      </c>
      <c r="F7" s="34" t="e">
        <f>#REF!+#REF!+#REF!+#REF!+#REF!+#REF!+#REF!+#REF!+#REF!+#REF!+#REF!+#REF!</f>
        <v>#REF!</v>
      </c>
      <c r="G7" s="35" t="e">
        <f>#REF!+#REF!+#REF!+#REF!+#REF!+#REF!+#REF!+#REF!+#REF!+#REF!+#REF!</f>
        <v>#REF!</v>
      </c>
      <c r="H7" s="35" t="e">
        <f>F7+G7</f>
        <v>#REF!</v>
      </c>
    </row>
    <row r="8" spans="1:8" ht="18.75" customHeight="1" x14ac:dyDescent="0.25">
      <c r="A8" s="61" t="s">
        <v>94</v>
      </c>
      <c r="B8" s="61"/>
      <c r="C8" s="61"/>
      <c r="D8" s="61"/>
      <c r="E8" s="33" t="s">
        <v>92</v>
      </c>
      <c r="F8" s="34" t="e">
        <f>#REF!+#REF!+#REF!+#REF!+#REF!+#REF!+#REF!+#REF!+#REF!+#REF!+#REF!+#REF!+#REF!+#REF!+#REF!</f>
        <v>#REF!</v>
      </c>
      <c r="G8" s="35" t="e">
        <f>#REF!+#REF!+#REF!+#REF!+#REF!+#REF!+#REF!+#REF!+#REF!</f>
        <v>#REF!</v>
      </c>
      <c r="H8" s="35" t="e">
        <f t="shared" si="0"/>
        <v>#REF!</v>
      </c>
    </row>
    <row r="9" spans="1:8" ht="18.75" customHeight="1" x14ac:dyDescent="0.25">
      <c r="A9" s="61" t="s">
        <v>95</v>
      </c>
      <c r="B9" s="61"/>
      <c r="C9" s="61"/>
      <c r="D9" s="61"/>
      <c r="E9" s="33" t="s">
        <v>90</v>
      </c>
      <c r="F9" s="34" t="e">
        <f>#REF!+#REF!+#REF!+#REF!+#REF!+#REF!+#REF!+#REF!+#REF!+#REF!+#REF!+#REF!</f>
        <v>#REF!</v>
      </c>
      <c r="G9" s="35" t="e">
        <f>#REF!+#REF!+#REF!+#REF!+#REF!</f>
        <v>#REF!</v>
      </c>
      <c r="H9" s="35" t="e">
        <f t="shared" si="0"/>
        <v>#REF!</v>
      </c>
    </row>
    <row r="10" spans="1:8" ht="18.75" customHeight="1" x14ac:dyDescent="0.25">
      <c r="A10" s="61" t="s">
        <v>96</v>
      </c>
      <c r="B10" s="61"/>
      <c r="C10" s="61"/>
      <c r="D10" s="61"/>
      <c r="E10" s="33" t="s">
        <v>97</v>
      </c>
      <c r="F10" s="34">
        <f>DA!B9+DA!B10+DA!B11+DA!B12+DA!B33+DA!B34+DA!B35</f>
        <v>3102</v>
      </c>
      <c r="G10" s="35">
        <f>DA!B15+DA!B16+DA!B17+DA!B18+DA!B20+DA!B22+DA!B24</f>
        <v>1569.89</v>
      </c>
      <c r="H10" s="35">
        <f t="shared" si="0"/>
        <v>4671.8900000000003</v>
      </c>
    </row>
    <row r="11" spans="1:8" ht="18.75" customHeight="1" x14ac:dyDescent="0.25">
      <c r="A11" s="61" t="s">
        <v>98</v>
      </c>
      <c r="B11" s="61"/>
      <c r="C11" s="61"/>
      <c r="D11" s="61"/>
      <c r="E11" s="33" t="s">
        <v>92</v>
      </c>
      <c r="F11" s="34" t="e">
        <f>#REF!+#REF!+#REF!+#REF!+#REF!+#REF!+#REF!+#REF!+#REF!+#REF!+#REF!+#REF!+#REF!+#REF!+#REF!+#REF!+#REF!+#REF!+#REF!+#REF!</f>
        <v>#REF!</v>
      </c>
      <c r="G11" s="35" t="e">
        <f>#REF!+#REF!+#REF!+#REF!+#REF!+#REF!+#REF!+#REF!+#REF!+#REF!+#REF!</f>
        <v>#REF!</v>
      </c>
      <c r="H11" s="35" t="e">
        <f t="shared" si="0"/>
        <v>#REF!</v>
      </c>
    </row>
    <row r="12" spans="1:8" ht="18.75" customHeight="1" x14ac:dyDescent="0.25">
      <c r="A12" s="61" t="s">
        <v>99</v>
      </c>
      <c r="B12" s="61"/>
      <c r="C12" s="61"/>
      <c r="D12" s="61"/>
      <c r="E12" s="33" t="s">
        <v>100</v>
      </c>
      <c r="F12" s="34" t="e">
        <f>#REF!+#REF!+#REF!+#REF!+#REF!+#REF!+#REF!+#REF!+#REF!</f>
        <v>#REF!</v>
      </c>
      <c r="G12" s="35" t="e">
        <f>#REF!+#REF!+#REF!+#REF!+#REF!+#REF!+#REF!+#REF!+#REF!</f>
        <v>#REF!</v>
      </c>
      <c r="H12" s="35" t="e">
        <f t="shared" si="0"/>
        <v>#REF!</v>
      </c>
    </row>
    <row r="13" spans="1:8" ht="18.75" customHeight="1" x14ac:dyDescent="0.25">
      <c r="A13" s="61" t="s">
        <v>101</v>
      </c>
      <c r="B13" s="61"/>
      <c r="C13" s="61"/>
      <c r="D13" s="61"/>
      <c r="E13" s="33" t="s">
        <v>102</v>
      </c>
      <c r="F13" s="34" t="e">
        <f>#REF!+#REF!+#REF!+#REF!+#REF!+#REF!+#REF!+#REF!+#REF!+#REF!+#REF!+#REF!+#REF!+#REF!+#REF!+#REF!</f>
        <v>#REF!</v>
      </c>
      <c r="G13" s="35" t="e">
        <f>#REF!+#REF!+#REF!+#REF!+#REF!+#REF!+#REF!+#REF!+#REF!+#REF!+#REF!+#REF!+#REF!+#REF!+#REF!+#REF!+#REF!+#REF!</f>
        <v>#REF!</v>
      </c>
      <c r="H13" s="35" t="e">
        <f t="shared" si="0"/>
        <v>#REF!</v>
      </c>
    </row>
    <row r="14" spans="1:8" ht="18.75" customHeight="1" x14ac:dyDescent="0.25">
      <c r="A14" s="61" t="s">
        <v>103</v>
      </c>
      <c r="B14" s="61"/>
      <c r="C14" s="61"/>
      <c r="D14" s="61"/>
      <c r="E14" s="33" t="s">
        <v>92</v>
      </c>
      <c r="F14" s="34" t="e">
        <f>#REF!+#REF!+#REF!+#REF!+#REF!+#REF!+#REF!+#REF!+#REF!+#REF!+#REF!+#REF!+#REF!+#REF!+#REF!</f>
        <v>#REF!</v>
      </c>
      <c r="G14" s="35" t="e">
        <f>#REF!+#REF!+#REF!+#REF!+#REF!+#REF!+#REF!+#REF!+#REF!+#REF!+#REF!+#REF!+#REF!+#REF!+#REF!+#REF!+#REF!+#REF!+#REF!+#REF!+#REF!+#REF!+#REF!+#REF!</f>
        <v>#REF!</v>
      </c>
      <c r="H14" s="35" t="e">
        <f t="shared" si="0"/>
        <v>#REF!</v>
      </c>
    </row>
    <row r="15" spans="1:8" ht="18.75" customHeight="1" x14ac:dyDescent="0.25">
      <c r="A15" s="61" t="s">
        <v>104</v>
      </c>
      <c r="B15" s="61"/>
      <c r="C15" s="61"/>
      <c r="D15" s="61"/>
      <c r="E15" s="33" t="s">
        <v>93</v>
      </c>
      <c r="F15" s="34" t="e">
        <f>#REF!+#REF!+#REF!+#REF!+#REF!+#REF!+#REF!+#REF!+#REF!+#REF!+#REF!+#REF!</f>
        <v>#REF!</v>
      </c>
      <c r="G15" s="35" t="e">
        <f>#REF!+#REF!+#REF!+#REF!+#REF!+#REF!+#REF!+#REF!+#REF!+#REF!</f>
        <v>#REF!</v>
      </c>
      <c r="H15" s="35" t="e">
        <f t="shared" si="0"/>
        <v>#REF!</v>
      </c>
    </row>
    <row r="16" spans="1:8" ht="18.75" customHeight="1" x14ac:dyDescent="0.25">
      <c r="A16" s="61" t="s">
        <v>105</v>
      </c>
      <c r="B16" s="61"/>
      <c r="C16" s="61"/>
      <c r="D16" s="61"/>
      <c r="E16" s="33" t="s">
        <v>92</v>
      </c>
      <c r="F16" s="34" t="e">
        <f>#REF!+#REF!+#REF!+#REF!+#REF!+#REF!+#REF!+#REF!+#REF!+#REF!+#REF!+#REF!+#REF!+#REF!+#REF!</f>
        <v>#REF!</v>
      </c>
      <c r="G16" s="35" t="e">
        <f>#REF!+#REF!+#REF!+#REF!+#REF!+#REF!+#REF!+#REF!+#REF!+#REF!+#REF!+#REF!</f>
        <v>#REF!</v>
      </c>
      <c r="H16" s="35" t="e">
        <f t="shared" si="0"/>
        <v>#REF!</v>
      </c>
    </row>
    <row r="17" spans="1:8" ht="18.75" customHeight="1" x14ac:dyDescent="0.25">
      <c r="A17" s="62" t="s">
        <v>139</v>
      </c>
      <c r="B17" s="63"/>
      <c r="C17" s="63"/>
      <c r="D17" s="64"/>
      <c r="E17" s="33" t="s">
        <v>97</v>
      </c>
      <c r="F17" s="34" t="e">
        <f>#REF!+#REF!+#REF!+#REF!+#REF!+#REF!+#REF!</f>
        <v>#REF!</v>
      </c>
      <c r="G17" s="35" t="e">
        <f>#REF!+#REF!+#REF!+#REF!+#REF!+#REF!+#REF!+#REF!+#REF!+#REF!+#REF!+#REF!</f>
        <v>#REF!</v>
      </c>
      <c r="H17" s="35" t="e">
        <f t="shared" ref="H17" si="1">SUM(F17+G17)</f>
        <v>#REF!</v>
      </c>
    </row>
    <row r="18" spans="1:8" ht="18.75" customHeight="1" x14ac:dyDescent="0.25">
      <c r="A18" s="62" t="s">
        <v>106</v>
      </c>
      <c r="B18" s="63"/>
      <c r="C18" s="63"/>
      <c r="D18" s="64"/>
      <c r="E18" s="33" t="s">
        <v>100</v>
      </c>
      <c r="F18" s="34" t="e">
        <f>#REF!+#REF!+#REF!+#REF!+#REF!+#REF!+#REF!+#REF!+#REF!</f>
        <v>#REF!</v>
      </c>
      <c r="G18" s="35" t="e">
        <f>#REF!+#REF!+#REF!+#REF!+#REF!+#REF!+#REF!+#REF!+#REF!</f>
        <v>#REF!</v>
      </c>
      <c r="H18" s="35" t="e">
        <f t="shared" si="0"/>
        <v>#REF!</v>
      </c>
    </row>
    <row r="19" spans="1:8" ht="18.75" customHeight="1" x14ac:dyDescent="0.25">
      <c r="A19" s="61" t="s">
        <v>107</v>
      </c>
      <c r="B19" s="61"/>
      <c r="C19" s="61"/>
      <c r="D19" s="61"/>
      <c r="E19" s="33" t="s">
        <v>100</v>
      </c>
      <c r="F19" s="34" t="e">
        <f>#REF!+#REF!+#REF!+#REF!+#REF!+#REF!+#REF!+#REF!+#REF!+#REF!</f>
        <v>#REF!</v>
      </c>
      <c r="G19" s="35" t="e">
        <f>#REF!+#REF!+#REF!+#REF!+#REF!+#REF!+#REF!+#REF!+#REF!+#REF!</f>
        <v>#REF!</v>
      </c>
      <c r="H19" s="35" t="e">
        <f t="shared" si="0"/>
        <v>#REF!</v>
      </c>
    </row>
    <row r="20" spans="1:8" ht="18.75" customHeight="1" x14ac:dyDescent="0.25">
      <c r="A20" s="61" t="s">
        <v>108</v>
      </c>
      <c r="B20" s="61"/>
      <c r="C20" s="61"/>
      <c r="D20" s="61"/>
      <c r="E20" s="33" t="s">
        <v>100</v>
      </c>
      <c r="F20" s="34" t="e">
        <f>#REF!+#REF!+#REF!+#REF!+#REF!+#REF!+#REF!+#REF!+#REF!+#REF!+#REF!+#REF!+#REF!</f>
        <v>#REF!</v>
      </c>
      <c r="G20" s="35" t="e">
        <f>#REF!+#REF!+#REF!+#REF!+#REF!+#REF!+#REF!+#REF!+#REF!+#REF!+#REF!+#REF!+#REF!+#REF!+#REF!+#REF!+#REF!+#REF!+#REF!</f>
        <v>#REF!</v>
      </c>
      <c r="H20" s="35" t="e">
        <f t="shared" si="0"/>
        <v>#REF!</v>
      </c>
    </row>
    <row r="21" spans="1:8" ht="18.75" customHeight="1" x14ac:dyDescent="0.25">
      <c r="A21" s="61" t="s">
        <v>137</v>
      </c>
      <c r="B21" s="61"/>
      <c r="C21" s="61"/>
      <c r="D21" s="61"/>
      <c r="E21" s="33" t="s">
        <v>100</v>
      </c>
      <c r="F21" s="34" t="e">
        <f>#REF!+#REF!+#REF!+#REF!+#REF!+#REF!+#REF!+#REF!+#REF!+#REF!</f>
        <v>#REF!</v>
      </c>
      <c r="G21" s="35" t="e">
        <f>#REF!+#REF!+#REF!+#REF!+#REF!+#REF!+#REF!+#REF!+#REF!+#REF!</f>
        <v>#REF!</v>
      </c>
      <c r="H21" s="35" t="e">
        <f>SUM(F21+G21)</f>
        <v>#REF!</v>
      </c>
    </row>
    <row r="22" spans="1:8" ht="18.75" customHeight="1" x14ac:dyDescent="0.25">
      <c r="A22" s="61" t="s">
        <v>138</v>
      </c>
      <c r="B22" s="61"/>
      <c r="C22" s="61"/>
      <c r="D22" s="61"/>
      <c r="E22" s="33" t="s">
        <v>109</v>
      </c>
      <c r="F22" s="34" t="e">
        <f>#REF!+#REF!+#REF!+#REF!+#REF!+#REF!</f>
        <v>#REF!</v>
      </c>
      <c r="G22" s="35" t="e">
        <f>#REF!+#REF!+#REF!</f>
        <v>#REF!</v>
      </c>
      <c r="H22" s="35" t="e">
        <f t="shared" si="0"/>
        <v>#REF!</v>
      </c>
    </row>
    <row r="23" spans="1:8" ht="18.75" customHeight="1" x14ac:dyDescent="0.25">
      <c r="A23" s="61" t="s">
        <v>110</v>
      </c>
      <c r="B23" s="61"/>
      <c r="C23" s="61"/>
      <c r="D23" s="61"/>
      <c r="E23" s="33" t="s">
        <v>100</v>
      </c>
      <c r="F23" s="34" t="e">
        <f>#REF!+#REF!+#REF!+#REF!+#REF!+#REF!+#REF!+#REF!+#REF!+#REF!+#REF!+#REF!</f>
        <v>#REF!</v>
      </c>
      <c r="G23" s="35" t="e">
        <f>#REF!+#REF!+#REF!+#REF!+#REF!</f>
        <v>#REF!</v>
      </c>
      <c r="H23" s="35" t="e">
        <f>SUM(F23+G23)</f>
        <v>#REF!</v>
      </c>
    </row>
    <row r="24" spans="1:8" ht="9" customHeight="1" x14ac:dyDescent="0.25">
      <c r="A24" s="13"/>
      <c r="B24" s="13"/>
      <c r="C24" s="13"/>
      <c r="D24" s="13"/>
      <c r="E24" s="36"/>
      <c r="F24" s="37"/>
      <c r="G24" s="38"/>
      <c r="H24" s="38"/>
    </row>
    <row r="25" spans="1:8" ht="46.5" customHeight="1" x14ac:dyDescent="0.25">
      <c r="A25" s="65" t="s">
        <v>136</v>
      </c>
      <c r="B25" s="66"/>
      <c r="C25" s="66"/>
      <c r="D25" s="66"/>
      <c r="E25" s="66"/>
      <c r="F25" s="66"/>
      <c r="G25" s="66"/>
      <c r="H25" s="66"/>
    </row>
    <row r="26" spans="1:8" ht="9" customHeight="1" x14ac:dyDescent="0.25">
      <c r="A26" s="13"/>
      <c r="B26" s="13"/>
      <c r="C26" s="13"/>
      <c r="D26" s="13"/>
      <c r="E26" s="36"/>
      <c r="F26" s="37"/>
      <c r="G26" s="38"/>
      <c r="H26" s="38"/>
    </row>
    <row r="27" spans="1:8" ht="52.5" customHeight="1" x14ac:dyDescent="0.25">
      <c r="A27" s="59" t="s">
        <v>111</v>
      </c>
      <c r="B27" s="60"/>
      <c r="C27" s="60"/>
      <c r="D27" s="60"/>
      <c r="E27" s="60"/>
      <c r="F27" s="60"/>
      <c r="G27" s="60"/>
      <c r="H27" s="60"/>
    </row>
  </sheetData>
  <mergeCells count="25">
    <mergeCell ref="A12:D12"/>
    <mergeCell ref="A1:H1"/>
    <mergeCell ref="A2:H2"/>
    <mergeCell ref="A3:D3"/>
    <mergeCell ref="A4:D4"/>
    <mergeCell ref="A5:D5"/>
    <mergeCell ref="A6:D6"/>
    <mergeCell ref="A7:D7"/>
    <mergeCell ref="A8:D8"/>
    <mergeCell ref="A9:D9"/>
    <mergeCell ref="A10:D10"/>
    <mergeCell ref="A11:D11"/>
    <mergeCell ref="A27:H27"/>
    <mergeCell ref="A13:D13"/>
    <mergeCell ref="A14:D14"/>
    <mergeCell ref="A15:D15"/>
    <mergeCell ref="A16:D16"/>
    <mergeCell ref="A18:D18"/>
    <mergeCell ref="A19:D19"/>
    <mergeCell ref="A20:D20"/>
    <mergeCell ref="A22:D22"/>
    <mergeCell ref="A23:D23"/>
    <mergeCell ref="A25:H25"/>
    <mergeCell ref="A21:D21"/>
    <mergeCell ref="A17:D17"/>
  </mergeCells>
  <pageMargins left="0.7" right="0.7" top="0.75" bottom="0.75" header="0.3" footer="0.3"/>
  <pageSetup scale="76" orientation="landscape" r:id="rId1"/>
  <ignoredErrors>
    <ignoredError sqref="H7" formula="1"/>
  </ignoredErrors>
</worksheet>
</file>

<file path=docMetadata/LabelInfo.xml><?xml version="1.0" encoding="utf-8"?>
<clbl:labelList xmlns:clbl="http://schemas.microsoft.com/office/2020/mipLabelMetadata">
  <clbl:label id="{78e905b3-18ea-4a91-8b9f-33e4fe3ca48a}" enabled="0" method="" siteId="{78e905b3-18ea-4a91-8b9f-33e4fe3ca48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Instructions</vt:lpstr>
      <vt:lpstr>BCT (old)</vt:lpstr>
      <vt:lpstr>DA</vt:lpstr>
      <vt:lpstr>PCTMA</vt:lpstr>
      <vt:lpstr>Total Cost</vt:lpstr>
      <vt:lpstr>'BCT (old)'!Print_Area</vt:lpstr>
      <vt:lpstr>DA!Print_Area</vt:lpstr>
      <vt:lpstr>PCTMA!Print_Area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TCAT Dickson Summer 2026 Cost Sheets</dc:title>
  <dc:subject/>
  <dc:creator>Megan</dc:creator>
  <cp:keywords/>
  <dc:description/>
  <cp:lastModifiedBy>Stacey Langlois</cp:lastModifiedBy>
  <cp:revision/>
  <cp:lastPrinted>2026-07-09T12:59:40Z</cp:lastPrinted>
  <dcterms:created xsi:type="dcterms:W3CDTF">2014-07-10T12:46:59Z</dcterms:created>
  <dcterms:modified xsi:type="dcterms:W3CDTF">2026-07-09T16:22:27Z</dcterms:modified>
  <cp:category/>
  <cp:contentStatus/>
</cp:coreProperties>
</file>