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841758A3-D303-4B18-992A-EDB825B2BD76}" xr6:coauthVersionLast="47" xr6:coauthVersionMax="47" xr10:uidLastSave="{CC1D47EE-83DB-4DFE-8F4C-8630135DC3FC}"/>
  <bookViews>
    <workbookView xWindow="-18495" yWindow="1200" windowWidth="18000" windowHeight="9270" firstSheet="2" activeTab="2" xr2:uid="{00000000-000D-0000-FFFF-FFFF00000000}"/>
  </bookViews>
  <sheets>
    <sheet name="Instructions" sheetId="2" state="hidden" r:id="rId1"/>
    <sheet name="BCT (old)" sheetId="33" state="hidden" r:id="rId2"/>
    <sheet name="COS" sheetId="15" r:id="rId3"/>
    <sheet name="PCTMA" sheetId="27" state="hidden" r:id="rId4"/>
    <sheet name="Total Cost" sheetId="25" state="hidden" r:id="rId5"/>
  </sheets>
  <definedNames>
    <definedName name="_xlnm.Print_Area" localSheetId="1">'BCT (old)'!$A$1:$C$75</definedName>
    <definedName name="_xlnm.Print_Area" localSheetId="2">COS!$A$1:$C$80</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31" i="27"/>
  <c r="B56" i="27"/>
  <c r="B45" i="27"/>
  <c r="B55" i="15"/>
  <c r="B44" i="15"/>
  <c r="B71" i="15"/>
  <c r="B63" i="15"/>
  <c r="H17" i="25" l="1"/>
  <c r="C74" i="33"/>
  <c r="C73" i="33"/>
  <c r="C72" i="33"/>
  <c r="C63" i="27"/>
  <c r="C62" i="27"/>
  <c r="C61" i="27"/>
  <c r="C60" i="27"/>
  <c r="H9" i="25"/>
  <c r="H23" i="25"/>
  <c r="H19" i="25"/>
  <c r="H18" i="25"/>
  <c r="H11" i="25"/>
  <c r="H5" i="25"/>
  <c r="H12" i="25"/>
  <c r="H14" i="25"/>
  <c r="H15" i="25"/>
  <c r="H13" i="25"/>
  <c r="H20" i="25"/>
  <c r="H16" i="25"/>
  <c r="H10" i="25"/>
  <c r="H8" i="25"/>
  <c r="H7" i="25"/>
  <c r="H22" i="25"/>
  <c r="H6" i="25"/>
  <c r="C76" i="1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<sst xmlns="http://schemas.openxmlformats.org/spreadsheetml/2006/main" count="334" uniqueCount="159">
  <si>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</si>
  <si>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</si>
  <si>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</si>
  <si>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</si>
  <si>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</si>
  <si>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</si>
  <si>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</si>
  <si>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</si>
  <si>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</si>
  <si>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</si>
  <si>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</si>
  <si>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</si>
  <si>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</si>
  <si>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</si>
  <si>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</si>
  <si>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</si>
  <si>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</si>
  <si>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</si>
  <si>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</si>
  <si>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</si>
  <si>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</si>
  <si>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</si>
  <si>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</si>
  <si>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</si>
  <si>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</si>
  <si>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</si>
  <si>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</si>
  <si>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</si>
  <si>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</si>
  <si>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</si>
  <si>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204 Hours</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</si>
  <si>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</si>
  <si>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</si>
  <si>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</si>
  <si>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</si>
  <si>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</si>
  <si>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</si>
  <si>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</si>
  <si>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</si>
  <si>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</si>
  <si>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</si>
  <si>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Cosmetology</t>
  </si>
  <si>
    <r>
      <rPr>
        <b/>
        <sz val="12"/>
        <rFont val="Calibri"/>
        <family val="2"/>
        <scheme val="minor"/>
      </rPr>
      <t xml:space="preserve">*Cosmetology Supply Kit </t>
    </r>
    <r>
      <rPr>
        <sz val="12"/>
        <rFont val="Calibri"/>
        <family val="2"/>
        <scheme val="minor"/>
      </rPr>
      <t xml:space="preserve">-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b/>
        <sz val="12"/>
        <rFont val="Calibri"/>
        <family val="2"/>
        <scheme val="minor"/>
      </rPr>
      <t xml:space="preserve"> </t>
    </r>
    <r>
      <rPr>
        <b/>
        <sz val="12"/>
        <color rgb="FF00B050"/>
        <rFont val="Calibri"/>
        <family val="2"/>
        <scheme val="minor"/>
      </rPr>
      <t>Cost $511</t>
    </r>
    <r>
      <rPr>
        <sz val="12"/>
        <rFont val="Calibri"/>
        <family val="2"/>
        <scheme val="minor"/>
      </rPr>
      <t xml:space="preserve"> + tax</t>
    </r>
  </si>
  <si>
    <t>(1) Nylon Make-Up Cape – White, (1) Nylon Styling Cape- Black, (1) Vinyl Shampoo Cape – Black, (1) Dual</t>
  </si>
  <si>
    <t xml:space="preserve">Purpose Comb– 7", (1) Flat Top Fingerwave Comb – 7", (1) Flat Top Rat Tail Comb with Fine Teeth – 8", </t>
  </si>
  <si>
    <t>(1) Narrow Ruled Styling Comb – 7" (12x), (1) Pin Tail Comb – 8 1⁄2", (1) Rake Comb – 8 1⁄2", (1) Rat Tail Comb</t>
  </si>
  <si>
    <t>with Fine Teeth – 8" (12x), (1) Tapered Barber Comb – 7 1⁄2", (1) Hard Rubber Cutting Comb – 8 1⁄4", (1) Hard</t>
  </si>
  <si>
    <t>Rubber Rat Tail Comb – 8", (1) Ball-tipped Cushion Brush – 7 Row, (1) Ball-tipped Vent Brush – 7 Row,</t>
  </si>
  <si>
    <t xml:space="preserve">(1) Ceramic Round Brush with Pik – 2", (1) Ceramic Round Brush with Pik – 2 3⁄4", (1) Rectangular Cushion  </t>
  </si>
  <si>
    <t>Paddle Brush, (1) Round Neck Brush – 5 Row, (1) Teasing Brush – 3 Row, (1) Roller Tote with Handle, (1) Ejector</t>
  </si>
  <si>
    <t xml:space="preserve">Hair Shaper, (1) Shear and Razor Kit, (1) 2000W Ceramix Xtreme Dryer, (1) Nano Titanium Spring Curling Iron, </t>
  </si>
  <si>
    <t>(1) Porcelain Ceramic Flat Iron – 1", (1) Marcel Curling Iron – 3⁄4", (1) Classic Tint Bowl, (1) Multi-Angle</t>
  </si>
  <si>
    <t>Coloring Bottle – 9oz, (1) Nylon Bristle Dye Brush – 1", (1) Practice Hand, (1) Balayage Board, (1) Debra Manikin,</t>
  </si>
  <si>
    <t xml:space="preserve">(1) Sam II Manikin with Holder, (1) Clear Spray Bottle – 16oz, (1) Dual Purpose Curl Clips – 80/box, (1) Duck </t>
  </si>
  <si>
    <t xml:space="preserve">Bill Clips – 12/bag, (1) Single Prong Pin Curl Clips – 80/box, (1) Square Timer, (1) Wide Butterfly Clamps – </t>
  </si>
  <si>
    <t xml:space="preserve">12/card, (1) 500 Count 5”x11” Embossed Pop-up Foil Sheets </t>
  </si>
  <si>
    <r>
      <rPr>
        <b/>
        <sz val="12"/>
        <rFont val="Calibri"/>
        <family val="2"/>
        <scheme val="minor"/>
      </rPr>
      <t>*ProHesion Nail Supply Kit</t>
    </r>
    <r>
      <rPr>
        <sz val="12"/>
        <rFont val="Calibri"/>
        <family val="2"/>
        <scheme val="minor"/>
      </rPr>
      <t xml:space="preserve"> </t>
    </r>
    <r>
      <rPr>
        <b/>
        <sz val="12"/>
        <rFont val="Calibri"/>
        <family val="2"/>
        <scheme val="minor"/>
      </rPr>
      <t>#1900185</t>
    </r>
    <r>
      <rPr>
        <i/>
        <sz val="12"/>
        <rFont val="Calibri"/>
        <family val="2"/>
        <scheme val="minor"/>
      </rPr>
      <t xml:space="preserve"> </t>
    </r>
    <r>
      <rPr>
        <sz val="12"/>
        <rFont val="Calibri"/>
        <family val="2"/>
        <scheme val="minor"/>
      </rPr>
      <t xml:space="preserve">-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$176</t>
    </r>
    <r>
      <rPr>
        <sz val="12"/>
        <rFont val="Calibri"/>
        <family val="2"/>
        <scheme val="minor"/>
      </rPr>
      <t xml:space="preserve"> + tax</t>
    </r>
  </si>
  <si>
    <t xml:space="preserve">(1) Case for Supplies, (1) Secure Resin, (1) White Perfetto Tips 20 ct, (1) Natural Full Well Tips 20 ct, </t>
  </si>
  <si>
    <t xml:space="preserve">(1) ProBond Primer, (1) Odorless Monomer 2 oz, (1) ProHesion Monomer 2 oz, (1) Elegant Pink Powder 28 gm, </t>
  </si>
  <si>
    <t>(1) Vivid White Powder 28 gm, (1) Crystal Clear Powder 28 gm, (1) Nail Forms 20 ct,  (1) #7 Oval Student Brush,</t>
  </si>
  <si>
    <t>(8) 180/400 Grit Nail Files, (1) 180/400 File/Buffer, (1) Eco Shiner, (1) pH Bond, (1) Harmony Lotion 2 oz,</t>
  </si>
  <si>
    <t xml:space="preserve">(1) Nourish Cuticle Oil, (1) Glass Dappen Dish, (1) Cuticle Pusher w/Tabs, (1) Toe Nail Clipper, (1) Cuticle Nipper, </t>
  </si>
  <si>
    <t>(1) Manicure Brush, (1) Foot File, (1) Stick With It Base Coat, (1) Need For Speed, (1) MT: Arctic Freeze,</t>
  </si>
  <si>
    <t xml:space="preserve">(1) MT: Pretty Woman, (1) MT: Sweet Surrender, (1) MT: Anime-zing Color </t>
  </si>
  <si>
    <t>*The bookstore only sells the whole set/kit &amp; items are not able to be sold individually</t>
  </si>
  <si>
    <r>
      <t xml:space="preserve">Eyelash Application Kit #XL9000-PB </t>
    </r>
    <r>
      <rPr>
        <b/>
        <sz val="12"/>
        <color rgb="FFC0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$113</t>
    </r>
    <r>
      <rPr>
        <sz val="12"/>
        <rFont val="Calibri"/>
        <family val="2"/>
        <scheme val="minor"/>
      </rPr>
      <t xml:space="preserve"> + tax </t>
    </r>
  </si>
  <si>
    <t>Total Estimated Program Cost for Hair Braider Certificate - 44 Hours</t>
  </si>
  <si>
    <t>Total Estimated Program Cost for Shampooist Certificate - 300 Hours</t>
  </si>
  <si>
    <t>Total Estimated Program Cost for Cosmetologist Diploma - 1500 Hours</t>
  </si>
  <si>
    <t>PSI Cosmetology Theory Exam</t>
  </si>
  <si>
    <t>PSI Cosmetology Practical Exam</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</si>
  <si>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</si>
  <si>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</si>
  <si>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</si>
  <si>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</si>
  <si>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</si>
  <si>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</si>
  <si>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</si>
  <si>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</si>
  <si>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</si>
  <si>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</si>
  <si>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</si>
  <si>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</si>
  <si>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</si>
  <si>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</si>
  <si>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</si>
  <si>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</si>
  <si>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</si>
  <si>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</si>
  <si>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</si>
  <si>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</si>
  <si>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</si>
  <si>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</si>
  <si>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</si>
  <si>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</si>
  <si>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</si>
  <si>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</si>
  <si>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</si>
  <si>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</si>
  <si>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</si>
  <si>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</si>
  <si>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</si>
  <si>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</si>
  <si>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</si>
  <si>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</si>
  <si>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</si>
  <si>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</si>
  <si>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</si>
  <si>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</si>
  <si>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</si>
  <si>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</si>
  <si>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</si>
  <si>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</si>
  <si>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</si>
  <si>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</si>
  <si>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</si>
  <si>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</si>
  <si>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</si>
  <si>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</si>
  <si>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</si>
  <si>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</si>
  <si>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</si>
  <si>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</si>
  <si>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</si>
  <si>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</si>
  <si>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</si>
  <si>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</si>
  <si>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</si>
  <si>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</si>
  <si>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</si>
  <si>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</si>
  <si>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</si>
  <si>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</si>
  <si>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</si>
  <si>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</si>
  <si>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</si>
  <si>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Milady Standard Cosmetology 14ed Bundle (Includes CIMA Digital Access Code + TB) </t>
    </r>
    <r>
      <rPr>
        <b/>
        <sz val="12"/>
        <rFont val="Calibri"/>
        <family val="2"/>
        <scheme val="minor"/>
      </rPr>
      <t>ISBN# 9798214359892</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</si>
  <si>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</si>
  <si>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</si>
  <si>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</si>
  <si>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</si>
  <si>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</si>
  <si>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</si>
  <si>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</si>
  <si>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</si>
  <si>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</si>
  <si>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</si>
  <si>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</si>
  <si>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</si>
  <si>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</si>
  <si>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</si>
  <si>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t xml:space="preserve">*Scrub Set (Includes 3 Shirts &amp; 3 Pants) </t>
    </r>
    <r>
      <rPr>
        <b/>
        <sz val="12"/>
        <color rgb="FFC00000"/>
        <rFont val="Calibri"/>
        <family val="2"/>
        <scheme val="minor"/>
      </rPr>
      <t>Dickson</t>
    </r>
    <r>
      <rPr>
        <b/>
        <sz val="12"/>
        <color rgb="FFFF0000"/>
        <rFont val="Calibri"/>
        <family val="2"/>
        <scheme val="minor"/>
      </rPr>
      <t xml:space="preserve"> </t>
    </r>
    <r>
      <rPr>
        <sz val="12"/>
        <rFont val="Calibri"/>
        <family val="2"/>
        <scheme val="minor"/>
      </rPr>
      <t xml:space="preserve">&amp;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$140</t>
    </r>
    <r>
      <rPr>
        <sz val="12"/>
        <rFont val="Calibri"/>
        <family val="2"/>
        <scheme val="minor"/>
      </rPr>
      <t xml:space="preserve"> + tax   </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</si>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</sst>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32"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FF0000"/>
      <name val="Calibri"/>
      <family val="2"/>
      <scheme val="minor"/>
    </font>
    <font>
      <b/>
      <sz val="12"/>
      <color rgb="FF00B050"/>
      <name val="Calibri"/>
      <family val="2"/>
      <scheme val="minor"/>
    </font>
    <font>
      <b/>
      <sz val="12"/>
      <color rgb="FF0070C0"/>
      <name val="Calibri"/>
      <family val="2"/>
      <scheme val="minor"/>
    </font>
    <font>
      <sz val="10"/>
      <color theme="1"/>
      <name val="Aptos"/>
      <family val="2"/>
    </font>
    <font>
      <i/>
      <sz val="12"/>
      <name val="Calibri"/>
      <family val="2"/>
      <scheme val="minor"/>
    </font>
    <font>
      <sz val="10"/>
      <name val="Calibri"/>
      <family val="2"/>
      <scheme val="minor"/>
    </font>
    <font>
      <b/>
      <sz val="12"/>
      <color rgb="FFA20000"/>
      <name val="Calibri"/>
      <family val="2"/>
      <scheme val="minor"/>
    </font>
    <font>
      <b/>
      <sz val="12"/>
      <color rgb="FFC0000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0" fontId="4" fillId="4" borderId="0" xfId="0" applyFont="1" applyFill="1"/>
    <xf numFmtId="164" fontId="4" fillId="4" borderId="0" xfId="0" applyNumberFormat="1" applyFont="1" applyFill="1"/>
    <xf numFmtId="164" fontId="3" fillId="4" borderId="0" xfId="0" applyNumberFormat="1" applyFont="1" applyFill="1" applyAlignment="1">
      <alignment horizontal="centerContinuous"/>
    </xf>
    <xf numFmtId="164" fontId="19" fillId="0" borderId="0" xfId="0" applyNumberFormat="1" applyFont="1"/>
    <xf numFmtId="0" fontId="20" fillId="0" borderId="0" xfId="0" applyFont="1" applyAlignment="1">
      <alignment horizontal="left" vertical="center"/>
    </xf>
    <xf numFmtId="0" fontId="22" fillId="0" borderId="0" xfId="0" applyFont="1"/>
    <xf numFmtId="0" fontId="7" fillId="0" borderId="0" xfId="0" applyFont="1"/>
    <xf numFmtId="164" fontId="23" fillId="0" borderId="0" xfId="0" applyNumberFormat="1" applyFont="1"/>
    <xf numFmtId="0" fontId="4" fillId="5" borderId="0" xfId="0" applyFont="1" applyFill="1" applyAlignment="1">
      <alignment horizontal="left" wrapText="1"/>
    </xf>
    <xf numFmtId="0" fontId="4" fillId="6" borderId="0" xfId="0" applyFont="1" applyFill="1" applyAlignment="1">
      <alignment horizontal="left" wrapText="1"/>
    </xf>
    <xf numFmtId="8" fontId="0" fillId="5" borderId="0" xfId="0" applyNumberFormat="1" applyFill="1" applyAlignment="1">
      <alignment horizontal="right"/>
    </xf>
    <xf numFmtId="0" fontId="26"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7" borderId="0" xfId="0" applyFont="1" applyFill="1" applyAlignment="1">
      <alignment horizontal="left" wrapText="1"/>
    </xf>
    <xf numFmtId="8" fontId="4" fillId="7" borderId="0" xfId="0" applyNumberFormat="1" applyFont="1" applyFill="1" applyAlignment="1">
      <alignment horizontal="right"/>
    </xf>
    <xf numFmtId="8" fontId="0" fillId="5" borderId="0" xfId="0" applyNumberFormat="1" applyFill="1" applyAlignment="1">
      <alignment horizontal="center"/>
    </xf>
    <xf numFmtId="8" fontId="0" fillId="6" borderId="0" xfId="0" applyNumberFormat="1" applyFill="1" applyAlignment="1">
      <alignment horizontal="center"/>
    </xf>
    <xf numFmtId="8" fontId="4" fillId="7" borderId="0" xfId="0" applyNumberFormat="1" applyFont="1" applyFill="1" applyAlignment="1">
      <alignment horizontal="center"/>
    </xf>
    <xf numFmtId="8" fontId="0" fillId="6"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8" borderId="0" xfId="0" applyFont="1" applyFill="1"/>
    <xf numFmtId="0" fontId="11" fillId="8" borderId="0" xfId="0" applyFont="1" applyFill="1"/>
    <xf numFmtId="164" fontId="15" fillId="8"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7" fillId="0" borderId="0" xfId="0" applyFont="1" applyAlignment="1">
      <alignment vertical="center" wrapText="1"/>
    </xf>
    <xf numFmtId="0" fontId="0" fillId="0" borderId="0" xfId="0" applyAlignment="1">
      <alignment vertical="center" wrapText="1"/>
    </xf>
    <xf numFmtId="0" fontId="25" fillId="0" borderId="0" xfId="0" applyFont="1" applyAlignment="1">
      <alignment horizontal="center"/>
    </xf>
    <xf numFmtId="0" fontId="0" fillId="0" borderId="0" xfId="0" applyAlignment="1">
      <alignment horizontal="center"/>
    </xf>
    <xf numFmtId="0" fontId="25" fillId="0" borderId="1" xfId="0" applyFont="1" applyBorder="1" applyAlignment="1">
      <alignment horizontal="center"/>
    </xf>
    <xf numFmtId="0" fontId="26"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5" t="e" vm="1">
        <v>#VALUE!</v>
      </c>
      <c r="B1" s="55"/>
      <c r="C1" s="55"/>
    </row>
    <row r="2" spans="1:3" ht="26.1" customHeight="1" x14ac:dyDescent="0.4">
      <c r="A2" s="9" t="s">
        <v>11</v>
      </c>
      <c r="B2" s="9"/>
      <c r="C2" s="9"/>
    </row>
    <row r="3" spans="1:3" ht="24.95" customHeight="1" x14ac:dyDescent="0.4">
      <c r="A3" s="9" t="s">
        <v>131</v>
      </c>
      <c r="B3" s="9"/>
      <c r="C3" s="9"/>
    </row>
    <row r="4" spans="1:3" ht="24.95" customHeight="1" x14ac:dyDescent="0.4">
      <c r="A4" s="10" t="s">
        <v>32</v>
      </c>
      <c r="B4" s="10"/>
      <c r="C4" s="10"/>
    </row>
    <row r="5" spans="1:3" ht="18.75" customHeight="1" x14ac:dyDescent="0.25">
      <c r="A5" s="47" t="s">
        <v>12</v>
      </c>
      <c r="B5" s="46"/>
      <c r="C5" s="46"/>
    </row>
    <row r="6" spans="1:3" ht="18.75" customHeight="1" x14ac:dyDescent="0.25">
      <c r="A6" s="54" t="s">
        <v>13</v>
      </c>
      <c r="B6" s="54"/>
      <c r="C6" s="54"/>
    </row>
    <row r="7" spans="1:3" ht="18.95" customHeight="1" x14ac:dyDescent="0.3">
      <c r="A7" s="1" t="s">
        <v>14</v>
      </c>
      <c r="B7" s="1"/>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2" customHeight="1" x14ac:dyDescent="0.25">
      <c r="A12" s="13"/>
      <c r="B12" s="4"/>
      <c r="C12" s="52"/>
    </row>
    <row r="13" spans="1:3" ht="15" customHeight="1" x14ac:dyDescent="0.25">
      <c r="A13" s="27" t="s">
        <v>20</v>
      </c>
      <c r="B13" s="4"/>
      <c r="C13" s="52"/>
    </row>
    <row r="14" spans="1:3" ht="15" customHeight="1" x14ac:dyDescent="0.25">
      <c r="A14" s="18" t="s">
        <v>147</v>
      </c>
      <c r="B14" s="4">
        <v>83</v>
      </c>
      <c r="C14" s="11" t="s">
        <v>21</v>
      </c>
    </row>
    <row r="15" spans="1:3" ht="15" customHeight="1" x14ac:dyDescent="0.25">
      <c r="A15" s="2" t="s">
        <v>148</v>
      </c>
      <c r="B15" s="4">
        <v>108</v>
      </c>
      <c r="C15" s="11" t="s">
        <v>21</v>
      </c>
    </row>
    <row r="16" spans="1:3" ht="12" customHeight="1" x14ac:dyDescent="0.25">
      <c r="A16" s="2"/>
      <c r="B16" s="4"/>
      <c r="C16" s="11"/>
    </row>
    <row r="17" spans="1:3" ht="15" customHeight="1" x14ac:dyDescent="0.25">
      <c r="A17" s="2" t="s">
        <v>33</v>
      </c>
      <c r="B17" s="4">
        <v>524.61</v>
      </c>
      <c r="C17" s="11" t="s">
        <v>21</v>
      </c>
    </row>
    <row r="18" spans="1:3" ht="15" customHeight="1" x14ac:dyDescent="0.25">
      <c r="A18" s="2" t="s">
        <v>34</v>
      </c>
      <c r="B18" s="4"/>
      <c r="C18" s="11"/>
    </row>
    <row r="19" spans="1:3" ht="15" customHeight="1" x14ac:dyDescent="0.25">
      <c r="A19" s="2" t="s">
        <v>35</v>
      </c>
      <c r="B19" s="4"/>
      <c r="C19" s="11"/>
    </row>
    <row r="20" spans="1:3" ht="15.75" x14ac:dyDescent="0.25">
      <c r="A20" s="2" t="s">
        <v>36</v>
      </c>
      <c r="B20" s="4"/>
      <c r="C20" s="11"/>
    </row>
    <row r="21" spans="1:3" ht="12" customHeight="1" x14ac:dyDescent="0.25">
      <c r="A21" s="2"/>
      <c r="B21" s="4"/>
      <c r="C21" s="11"/>
    </row>
    <row r="22" spans="1:3" ht="12" customHeight="1" x14ac:dyDescent="0.25">
      <c r="A22" s="27" t="s">
        <v>22</v>
      </c>
      <c r="B22" s="4">
        <f>SUM(B9:B17)</f>
        <v>2256.61</v>
      </c>
      <c r="C22" s="7"/>
    </row>
    <row r="23" spans="1:3" ht="12" customHeight="1" x14ac:dyDescent="0.25">
      <c r="A23" s="27"/>
      <c r="B23" s="4"/>
      <c r="C23" s="7"/>
    </row>
    <row r="24" spans="1:3" ht="18.75" x14ac:dyDescent="0.3">
      <c r="A24" s="1" t="s">
        <v>23</v>
      </c>
      <c r="B24" s="53"/>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135</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149</v>
      </c>
      <c r="B50" s="5">
        <v>138</v>
      </c>
      <c r="C50" s="11" t="s">
        <v>21</v>
      </c>
    </row>
    <row r="51" spans="1:3" ht="12" customHeight="1" x14ac:dyDescent="0.25">
      <c r="A51" s="2"/>
      <c r="B51" s="5"/>
      <c r="C51" s="11"/>
    </row>
    <row r="52" spans="1:3" ht="15" customHeight="1" x14ac:dyDescent="0.25">
      <c r="A52" s="2" t="s">
        <v>143</v>
      </c>
      <c r="B52" s="5">
        <v>465.34</v>
      </c>
      <c r="C52" s="11" t="s">
        <v>21</v>
      </c>
    </row>
    <row r="53" spans="1:3" ht="15" customHeight="1" x14ac:dyDescent="0.25">
      <c r="A53" s="2" t="s">
        <v>144</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37</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137</v>
      </c>
      <c r="B64" s="5">
        <v>22</v>
      </c>
      <c r="C64" s="11" t="s">
        <v>21</v>
      </c>
    </row>
    <row r="65" spans="1:3" ht="15" customHeight="1" x14ac:dyDescent="0.25">
      <c r="A65" s="2" t="s">
        <v>150</v>
      </c>
      <c r="B65" s="5">
        <v>294</v>
      </c>
      <c r="C65" s="11" t="s">
        <v>21</v>
      </c>
    </row>
    <row r="66" spans="1:3" ht="12" customHeight="1" x14ac:dyDescent="0.25">
      <c r="A66" s="2"/>
      <c r="B66" s="5"/>
      <c r="C66" s="11"/>
    </row>
    <row r="67" spans="1:3" ht="15" customHeight="1" x14ac:dyDescent="0.25">
      <c r="A67" s="2" t="s">
        <v>145</v>
      </c>
      <c r="B67" s="5">
        <v>739.72</v>
      </c>
      <c r="C67" s="11" t="s">
        <v>21</v>
      </c>
    </row>
    <row r="68" spans="1:3" ht="12" customHeight="1" x14ac:dyDescent="0.25">
      <c r="A68" s="2"/>
      <c r="B68" s="5"/>
      <c r="C68" s="11"/>
    </row>
    <row r="69" spans="1:3" ht="15" customHeight="1" x14ac:dyDescent="0.25">
      <c r="A69" s="6" t="s">
        <v>38</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8" t="s">
        <v>39</v>
      </c>
      <c r="B72" s="48"/>
      <c r="C72" s="50">
        <f>B22</f>
        <v>2256.61</v>
      </c>
    </row>
    <row r="73" spans="1:3" ht="15" customHeight="1" x14ac:dyDescent="0.3">
      <c r="A73" s="48" t="s">
        <v>40</v>
      </c>
      <c r="B73" s="48"/>
      <c r="C73" s="50">
        <f>B22+B33+B41</f>
        <v>5508.6100000000006</v>
      </c>
    </row>
    <row r="74" spans="1:3" ht="15" customHeight="1" x14ac:dyDescent="0.3">
      <c r="A74" s="48" t="s">
        <v>146</v>
      </c>
      <c r="B74" s="48"/>
      <c r="C74" s="50">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4349-3F50-4B8D-8576-FE59C47F615E}">
  <sheetPr codeName="Sheet5">
    <pageSetUpPr fitToPage="1"/>
  </sheetPr>
  <dimension ref="A1:C80"/>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5" t="e" vm="1">
        <v>#VALUE!</v>
      </c>
      <c r="B1" s="55"/>
      <c r="C1" s="55"/>
    </row>
    <row r="2" spans="1:3" ht="26.1" customHeight="1" x14ac:dyDescent="0.4">
      <c r="A2" s="9" t="s">
        <v>11</v>
      </c>
      <c r="B2" s="9"/>
      <c r="C2" s="9"/>
    </row>
    <row r="3" spans="1:3" ht="24.95" customHeight="1" x14ac:dyDescent="0.4">
      <c r="A3" s="9" t="s">
        <v>131</v>
      </c>
      <c r="B3" s="9"/>
      <c r="C3" s="9"/>
    </row>
    <row r="4" spans="1:3" ht="24.95" customHeight="1" x14ac:dyDescent="0.4">
      <c r="A4" s="10" t="s">
        <v>41</v>
      </c>
      <c r="B4" s="10"/>
      <c r="C4" s="10"/>
    </row>
    <row r="5" spans="1:3" ht="18.75" customHeight="1" x14ac:dyDescent="0.25">
      <c r="A5" s="47" t="s">
        <v>12</v>
      </c>
      <c r="B5" s="47"/>
      <c r="C5" s="47"/>
    </row>
    <row r="6" spans="1:3" ht="18.75" customHeight="1" x14ac:dyDescent="0.25">
      <c r="A6" s="54" t="s">
        <v>13</v>
      </c>
      <c r="B6" s="54"/>
      <c r="C6" s="54"/>
    </row>
    <row r="7" spans="1:3" ht="18.95" customHeight="1" x14ac:dyDescent="0.3">
      <c r="A7" s="1" t="s">
        <v>14</v>
      </c>
      <c r="B7" s="3" t="s">
        <v>133</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2" customHeight="1" x14ac:dyDescent="0.25">
      <c r="A12" s="13"/>
      <c r="B12" s="4"/>
      <c r="C12" s="52"/>
    </row>
    <row r="13" spans="1:3" ht="15" customHeight="1" x14ac:dyDescent="0.25">
      <c r="A13" s="27" t="s">
        <v>20</v>
      </c>
      <c r="B13" s="4"/>
      <c r="C13" s="52"/>
    </row>
    <row r="14" spans="1:3" ht="15" customHeight="1" x14ac:dyDescent="0.25">
      <c r="A14" s="2" t="s">
        <v>136</v>
      </c>
      <c r="B14" s="4">
        <v>437</v>
      </c>
      <c r="C14" s="11" t="s">
        <v>21</v>
      </c>
    </row>
    <row r="15" spans="1:3" ht="12" customHeight="1" x14ac:dyDescent="0.25">
      <c r="A15" s="2"/>
      <c r="B15" s="4"/>
      <c r="C15" s="11"/>
    </row>
    <row r="16" spans="1:3" ht="15" customHeight="1" x14ac:dyDescent="0.25">
      <c r="A16" s="6" t="s">
        <v>151</v>
      </c>
      <c r="B16" s="28">
        <v>153.65</v>
      </c>
      <c r="C16" s="11" t="s">
        <v>21</v>
      </c>
    </row>
    <row r="17" spans="1:3" ht="15" customHeight="1" x14ac:dyDescent="0.25">
      <c r="A17" s="6"/>
      <c r="B17" s="24">
        <v>153.30000000000001</v>
      </c>
      <c r="C17" s="11" t="s">
        <v>21</v>
      </c>
    </row>
    <row r="18" spans="1:3" ht="12" customHeight="1" x14ac:dyDescent="0.25">
      <c r="A18" s="6"/>
      <c r="B18" s="24"/>
      <c r="C18" s="11"/>
    </row>
    <row r="19" spans="1:3" ht="15" customHeight="1" x14ac:dyDescent="0.25">
      <c r="A19" s="2" t="s">
        <v>42</v>
      </c>
      <c r="B19" s="28">
        <v>560.82000000000005</v>
      </c>
      <c r="C19" s="11" t="s">
        <v>21</v>
      </c>
    </row>
    <row r="20" spans="1:3" ht="15" customHeight="1" x14ac:dyDescent="0.25">
      <c r="A20" s="2" t="s">
        <v>43</v>
      </c>
      <c r="B20" s="24">
        <v>559.54999999999995</v>
      </c>
      <c r="C20" s="11" t="s">
        <v>21</v>
      </c>
    </row>
    <row r="21" spans="1:3" ht="15" customHeight="1" x14ac:dyDescent="0.25">
      <c r="A21" s="2" t="s">
        <v>44</v>
      </c>
      <c r="B21" s="4"/>
      <c r="C21" s="11"/>
    </row>
    <row r="22" spans="1:3" ht="15" customHeight="1" x14ac:dyDescent="0.25">
      <c r="A22" s="2" t="s">
        <v>45</v>
      </c>
      <c r="B22" s="4"/>
      <c r="C22" s="11"/>
    </row>
    <row r="23" spans="1:3" ht="15" customHeight="1" x14ac:dyDescent="0.25">
      <c r="A23" s="13" t="s">
        <v>46</v>
      </c>
      <c r="B23" s="4"/>
      <c r="C23" s="11"/>
    </row>
    <row r="24" spans="1:3" ht="15" customHeight="1" x14ac:dyDescent="0.25">
      <c r="A24" s="2" t="s">
        <v>47</v>
      </c>
      <c r="B24" s="4"/>
      <c r="C24" s="11"/>
    </row>
    <row r="25" spans="1:3" ht="15" customHeight="1" x14ac:dyDescent="0.25">
      <c r="A25" s="2" t="s">
        <v>48</v>
      </c>
      <c r="B25" s="4"/>
      <c r="C25" s="11"/>
    </row>
    <row r="26" spans="1:3" ht="15" customHeight="1" x14ac:dyDescent="0.25">
      <c r="A26" s="2" t="s">
        <v>49</v>
      </c>
      <c r="B26" s="4"/>
      <c r="C26" s="11"/>
    </row>
    <row r="27" spans="1:3" ht="15" customHeight="1" x14ac:dyDescent="0.25">
      <c r="A27" s="2" t="s">
        <v>50</v>
      </c>
      <c r="B27" s="4"/>
      <c r="C27" s="11"/>
    </row>
    <row r="28" spans="1:3" ht="15" customHeight="1" x14ac:dyDescent="0.25">
      <c r="A28" s="2" t="s">
        <v>51</v>
      </c>
      <c r="B28" s="4"/>
      <c r="C28" s="11"/>
    </row>
    <row r="29" spans="1:3" ht="15" customHeight="1" x14ac:dyDescent="0.25">
      <c r="A29" s="2" t="s">
        <v>52</v>
      </c>
      <c r="B29" s="4"/>
      <c r="C29" s="11"/>
    </row>
    <row r="30" spans="1:3" ht="15" customHeight="1" x14ac:dyDescent="0.25">
      <c r="A30" s="2" t="s">
        <v>53</v>
      </c>
      <c r="B30" s="4"/>
      <c r="C30" s="11"/>
    </row>
    <row r="31" spans="1:3" ht="15" customHeight="1" x14ac:dyDescent="0.25">
      <c r="A31" s="2" t="s">
        <v>54</v>
      </c>
      <c r="B31" s="4"/>
      <c r="C31" s="11"/>
    </row>
    <row r="32" spans="1:3" ht="15" customHeight="1" x14ac:dyDescent="0.25">
      <c r="A32" s="2" t="s">
        <v>55</v>
      </c>
      <c r="B32" s="4"/>
      <c r="C32" s="11"/>
    </row>
    <row r="33" spans="1:3" ht="12" customHeight="1" x14ac:dyDescent="0.25">
      <c r="A33" s="2"/>
      <c r="B33" s="4"/>
      <c r="C33" s="11"/>
    </row>
    <row r="34" spans="1:3" ht="15" customHeight="1" x14ac:dyDescent="0.25">
      <c r="A34" s="2" t="s">
        <v>56</v>
      </c>
      <c r="B34" s="28">
        <v>193.16</v>
      </c>
      <c r="C34" s="11" t="s">
        <v>21</v>
      </c>
    </row>
    <row r="35" spans="1:3" ht="15" customHeight="1" x14ac:dyDescent="0.25">
      <c r="A35" s="2" t="s">
        <v>57</v>
      </c>
      <c r="B35" s="24">
        <v>192.72</v>
      </c>
      <c r="C35" s="11" t="s">
        <v>21</v>
      </c>
    </row>
    <row r="36" spans="1:3" ht="15" customHeight="1" x14ac:dyDescent="0.25">
      <c r="A36" s="2" t="s">
        <v>58</v>
      </c>
      <c r="B36" s="4"/>
      <c r="C36" s="11"/>
    </row>
    <row r="37" spans="1:3" ht="15" customHeight="1" x14ac:dyDescent="0.25">
      <c r="A37" s="2" t="s">
        <v>59</v>
      </c>
      <c r="B37" s="4"/>
      <c r="C37" s="11"/>
    </row>
    <row r="38" spans="1:3" ht="15" customHeight="1" x14ac:dyDescent="0.25">
      <c r="A38" s="2" t="s">
        <v>60</v>
      </c>
      <c r="B38" s="4"/>
      <c r="C38" s="11"/>
    </row>
    <row r="39" spans="1:3" ht="15" customHeight="1" x14ac:dyDescent="0.25">
      <c r="A39" s="2" t="s">
        <v>61</v>
      </c>
      <c r="B39" s="4"/>
      <c r="C39" s="11"/>
    </row>
    <row r="40" spans="1:3" ht="15" customHeight="1" x14ac:dyDescent="0.25">
      <c r="A40" s="2" t="s">
        <v>62</v>
      </c>
      <c r="B40" s="4"/>
      <c r="C40" s="11"/>
    </row>
    <row r="41" spans="1:3" ht="15" customHeight="1" x14ac:dyDescent="0.25">
      <c r="A41" s="2" t="s">
        <v>63</v>
      </c>
      <c r="B41" s="4"/>
      <c r="C41" s="11"/>
    </row>
    <row r="42" spans="1:3" ht="15" customHeight="1" x14ac:dyDescent="0.25">
      <c r="A42" s="25" t="s">
        <v>64</v>
      </c>
      <c r="B42" s="4"/>
      <c r="C42" s="11"/>
    </row>
    <row r="43" spans="1:3" ht="12" customHeight="1" x14ac:dyDescent="0.25">
      <c r="A43" s="25"/>
      <c r="B43" s="4"/>
      <c r="C43" s="11"/>
    </row>
    <row r="44" spans="1:3" ht="15" customHeight="1" x14ac:dyDescent="0.25">
      <c r="A44" s="27" t="s">
        <v>22</v>
      </c>
      <c r="B44" s="4">
        <f>SUM(B9+B10+B11+B14+B16+B19+B34)</f>
        <v>2885.63</v>
      </c>
      <c r="C44" s="7"/>
    </row>
    <row r="45" spans="1:3" ht="12" customHeight="1" x14ac:dyDescent="0.25">
      <c r="A45" s="27"/>
      <c r="B45" s="4"/>
      <c r="C45" s="7"/>
    </row>
    <row r="46" spans="1:3" ht="18.95" customHeight="1" x14ac:dyDescent="0.3">
      <c r="A46" s="1" t="s">
        <v>23</v>
      </c>
      <c r="B46" s="3" t="s">
        <v>133</v>
      </c>
      <c r="C46" s="3" t="s">
        <v>15</v>
      </c>
    </row>
    <row r="47" spans="1:3" ht="12" customHeight="1" x14ac:dyDescent="0.25">
      <c r="A47" s="2"/>
      <c r="B47" s="5"/>
      <c r="C47" s="20"/>
    </row>
    <row r="48" spans="1:3" ht="15" customHeight="1" x14ac:dyDescent="0.25">
      <c r="A48" s="2" t="s">
        <v>16</v>
      </c>
      <c r="B48" s="5">
        <v>1446</v>
      </c>
      <c r="C48" s="20" t="s">
        <v>17</v>
      </c>
    </row>
    <row r="49" spans="1:3" ht="15" customHeight="1" x14ac:dyDescent="0.25">
      <c r="A49" s="2" t="s">
        <v>18</v>
      </c>
      <c r="B49" s="5">
        <v>10</v>
      </c>
      <c r="C49" s="8" t="s">
        <v>17</v>
      </c>
    </row>
    <row r="50" spans="1:3" ht="15" customHeight="1" x14ac:dyDescent="0.25">
      <c r="A50" s="2" t="s">
        <v>19</v>
      </c>
      <c r="B50" s="5">
        <v>85</v>
      </c>
      <c r="C50" s="8" t="s">
        <v>17</v>
      </c>
    </row>
    <row r="51" spans="1:3" ht="12" customHeight="1" x14ac:dyDescent="0.25">
      <c r="A51" s="2"/>
      <c r="B51" s="5"/>
      <c r="C51" s="8"/>
    </row>
    <row r="52" spans="1:3" ht="15" customHeight="1" x14ac:dyDescent="0.25">
      <c r="A52" s="6" t="s">
        <v>65</v>
      </c>
      <c r="B52" s="28">
        <v>124.02</v>
      </c>
      <c r="C52" s="11" t="s">
        <v>21</v>
      </c>
    </row>
    <row r="53" spans="1:3" ht="15" customHeight="1" x14ac:dyDescent="0.25">
      <c r="A53" s="2"/>
      <c r="B53" s="24">
        <v>123.74</v>
      </c>
      <c r="C53" s="11" t="s">
        <v>21</v>
      </c>
    </row>
    <row r="54" spans="1:3" ht="12" customHeight="1" x14ac:dyDescent="0.25">
      <c r="A54" s="2"/>
      <c r="B54" s="24"/>
      <c r="C54" s="11"/>
    </row>
    <row r="55" spans="1:3" ht="15" customHeight="1" x14ac:dyDescent="0.25">
      <c r="A55" s="6" t="s">
        <v>24</v>
      </c>
      <c r="B55" s="5">
        <f>SUM(B48:B52)</f>
        <v>1665.02</v>
      </c>
      <c r="C55" s="2"/>
    </row>
    <row r="56" spans="1:3" ht="12" customHeight="1" x14ac:dyDescent="0.25">
      <c r="A56" s="6"/>
      <c r="B56" s="5"/>
      <c r="C56" s="2"/>
    </row>
    <row r="57" spans="1:3" ht="18.95" customHeight="1" x14ac:dyDescent="0.3">
      <c r="A57" s="1" t="s">
        <v>25</v>
      </c>
      <c r="B57" s="3" t="s">
        <v>133</v>
      </c>
      <c r="C57" s="3" t="s">
        <v>15</v>
      </c>
    </row>
    <row r="58" spans="1:3" ht="12"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26</v>
      </c>
      <c r="B63" s="5">
        <f>SUM(B59:B61)</f>
        <v>1541</v>
      </c>
      <c r="C63" s="2"/>
    </row>
    <row r="64" spans="1:3" ht="12" customHeight="1" x14ac:dyDescent="0.25">
      <c r="A64" s="6"/>
      <c r="B64" s="5"/>
      <c r="C64" s="2"/>
    </row>
    <row r="65" spans="1:3" ht="18.95" customHeight="1" x14ac:dyDescent="0.3">
      <c r="A65" s="1" t="s">
        <v>27</v>
      </c>
      <c r="B65" s="3" t="s">
        <v>133</v>
      </c>
      <c r="C65" s="3" t="s">
        <v>30</v>
      </c>
    </row>
    <row r="66" spans="1:3" ht="12" customHeight="1" x14ac:dyDescent="0.25">
      <c r="A66" s="2"/>
      <c r="B66" s="5"/>
      <c r="C66" s="20"/>
    </row>
    <row r="67" spans="1:3" ht="15" customHeight="1" x14ac:dyDescent="0.25">
      <c r="A67" s="2" t="s">
        <v>16</v>
      </c>
      <c r="B67" s="5">
        <v>800</v>
      </c>
      <c r="C67" s="20" t="s">
        <v>17</v>
      </c>
    </row>
    <row r="68" spans="1:3" ht="15" customHeight="1" x14ac:dyDescent="0.25">
      <c r="A68" s="2" t="s">
        <v>18</v>
      </c>
      <c r="B68" s="5">
        <v>10</v>
      </c>
      <c r="C68" s="20" t="s">
        <v>17</v>
      </c>
    </row>
    <row r="69" spans="1:3" ht="15" customHeight="1" x14ac:dyDescent="0.25">
      <c r="A69" s="2" t="s">
        <v>19</v>
      </c>
      <c r="B69" s="5">
        <v>85</v>
      </c>
      <c r="C69" s="20" t="s">
        <v>17</v>
      </c>
    </row>
    <row r="70" spans="1:3" ht="12" customHeight="1" x14ac:dyDescent="0.25">
      <c r="A70" s="2"/>
      <c r="B70" s="5"/>
      <c r="C70" s="20"/>
    </row>
    <row r="71" spans="1:3" ht="15" customHeight="1" x14ac:dyDescent="0.25">
      <c r="A71" s="6" t="s">
        <v>28</v>
      </c>
      <c r="B71" s="5">
        <f>SUM(B67:B69)</f>
        <v>895</v>
      </c>
      <c r="C71" s="2"/>
    </row>
    <row r="72" spans="1:3" ht="12" customHeight="1" x14ac:dyDescent="0.25">
      <c r="A72" s="6"/>
      <c r="B72" s="5"/>
      <c r="C72" s="2"/>
    </row>
    <row r="73" spans="1:3" ht="15" customHeight="1" x14ac:dyDescent="0.3">
      <c r="A73" s="1"/>
      <c r="B73" s="1"/>
      <c r="C73" s="3"/>
    </row>
    <row r="74" spans="1:3" ht="17.25" x14ac:dyDescent="0.3">
      <c r="A74" s="48" t="s">
        <v>66</v>
      </c>
      <c r="B74" s="49"/>
      <c r="C74" s="50">
        <v>1655.59</v>
      </c>
    </row>
    <row r="75" spans="1:3" ht="17.25" x14ac:dyDescent="0.3">
      <c r="A75" s="48" t="s">
        <v>67</v>
      </c>
      <c r="B75" s="49"/>
      <c r="C75" s="50">
        <v>2643.29</v>
      </c>
    </row>
    <row r="76" spans="1:3" ht="17.25" x14ac:dyDescent="0.3">
      <c r="A76" s="48" t="s">
        <v>68</v>
      </c>
      <c r="B76" s="48"/>
      <c r="C76" s="50">
        <f>B44+B55+B63+B71</f>
        <v>6986.65</v>
      </c>
    </row>
    <row r="77" spans="1:3" ht="15.75" x14ac:dyDescent="0.25">
      <c r="A77" s="19"/>
      <c r="C77" s="12"/>
    </row>
    <row r="78" spans="1:3" ht="18.75" x14ac:dyDescent="0.3">
      <c r="A78" s="56" t="s">
        <v>31</v>
      </c>
      <c r="B78" s="57"/>
      <c r="C78" s="12"/>
    </row>
    <row r="79" spans="1:3" ht="15" customHeight="1" x14ac:dyDescent="0.25">
      <c r="A79" s="21" t="s">
        <v>69</v>
      </c>
      <c r="B79" s="22">
        <v>70</v>
      </c>
      <c r="C79" s="23" t="s">
        <v>21</v>
      </c>
    </row>
    <row r="80" spans="1:3" ht="15.75" x14ac:dyDescent="0.25">
      <c r="A80" s="21" t="s">
        <v>70</v>
      </c>
      <c r="B80" s="22">
        <v>70</v>
      </c>
      <c r="C80" s="23" t="s">
        <v>21</v>
      </c>
    </row>
  </sheetData>
  <sheetProtection sheet="1" objects="1" scenarios="1"/>
  <mergeCells count="2">
    <mergeCell ref="A1:C1"/>
    <mergeCell ref="A78:B78"/>
  </mergeCells>
  <printOptions horizontalCentered="1"/>
  <pageMargins left="0.7" right="0.7" top="0.75" bottom="0.75" header="0.3" footer="0.3"/>
  <pageSetup scale="67" fitToHeight="0" orientation="portrait" r:id="rId1"/>
  <headerFooter scaleWithDoc="0"/>
  <ignoredErrors>
    <ignoredError sqref="B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5" t="e" vm="1">
        <v>#VALUE!</v>
      </c>
      <c r="B1" s="55"/>
      <c r="C1" s="55"/>
    </row>
    <row r="2" spans="1:3" ht="26.1" customHeight="1" x14ac:dyDescent="0.4">
      <c r="A2" s="9" t="s">
        <v>11</v>
      </c>
      <c r="B2" s="9"/>
      <c r="C2" s="9"/>
    </row>
    <row r="3" spans="1:3" ht="24.95" customHeight="1" x14ac:dyDescent="0.4">
      <c r="A3" s="9" t="s">
        <v>131</v>
      </c>
      <c r="B3" s="9"/>
      <c r="C3" s="9"/>
    </row>
    <row r="4" spans="1:3" ht="24.95" customHeight="1" x14ac:dyDescent="0.4">
      <c r="A4" s="10" t="s">
        <v>77</v>
      </c>
      <c r="B4" s="10"/>
      <c r="C4" s="10"/>
    </row>
    <row r="5" spans="1:3" ht="18.75" customHeight="1" x14ac:dyDescent="0.25">
      <c r="A5" s="47" t="s">
        <v>12</v>
      </c>
      <c r="B5" s="47"/>
      <c r="C5" s="47"/>
    </row>
    <row r="6" spans="1:3" ht="18.75" customHeight="1" x14ac:dyDescent="0.25">
      <c r="A6" s="54" t="s">
        <v>13</v>
      </c>
      <c r="B6" s="54"/>
      <c r="C6" s="54"/>
    </row>
    <row r="7" spans="1:3" ht="18.95" customHeight="1" x14ac:dyDescent="0.3">
      <c r="A7" s="1" t="s">
        <v>14</v>
      </c>
      <c r="B7" s="3" t="s">
        <v>133</v>
      </c>
      <c r="C7" s="3" t="s">
        <v>15</v>
      </c>
    </row>
    <row r="8" spans="1:3" ht="12" customHeight="1" x14ac:dyDescent="0.25">
      <c r="A8" s="13"/>
      <c r="B8" s="4"/>
      <c r="C8" s="52"/>
    </row>
    <row r="9" spans="1:3" ht="15" customHeight="1" x14ac:dyDescent="0.25">
      <c r="A9" s="13" t="s">
        <v>16</v>
      </c>
      <c r="B9" s="4">
        <v>1446</v>
      </c>
      <c r="C9" s="52" t="s">
        <v>17</v>
      </c>
    </row>
    <row r="10" spans="1:3" ht="15" customHeight="1" x14ac:dyDescent="0.25">
      <c r="A10" s="13" t="s">
        <v>18</v>
      </c>
      <c r="B10" s="4">
        <v>10</v>
      </c>
      <c r="C10" s="52" t="s">
        <v>17</v>
      </c>
    </row>
    <row r="11" spans="1:3" ht="15" customHeight="1" x14ac:dyDescent="0.25">
      <c r="A11" s="13" t="s">
        <v>19</v>
      </c>
      <c r="B11" s="4">
        <v>85</v>
      </c>
      <c r="C11" s="52" t="s">
        <v>17</v>
      </c>
    </row>
    <row r="12" spans="1:3" ht="15" customHeight="1" x14ac:dyDescent="0.25">
      <c r="A12" s="13" t="s">
        <v>71</v>
      </c>
      <c r="B12" s="4">
        <v>20</v>
      </c>
      <c r="C12" s="52" t="s">
        <v>17</v>
      </c>
    </row>
    <row r="13" spans="1:3" ht="12" customHeight="1" x14ac:dyDescent="0.25">
      <c r="A13" s="13"/>
      <c r="B13" s="4"/>
      <c r="C13" s="52"/>
    </row>
    <row r="14" spans="1:3" ht="15" customHeight="1" x14ac:dyDescent="0.25">
      <c r="A14" s="27" t="s">
        <v>76</v>
      </c>
      <c r="B14" s="4"/>
      <c r="C14" s="52"/>
    </row>
    <row r="15" spans="1:3" ht="15" customHeight="1" x14ac:dyDescent="0.25">
      <c r="A15" s="13" t="s">
        <v>138</v>
      </c>
      <c r="B15" s="4">
        <v>177</v>
      </c>
      <c r="C15" s="11" t="s">
        <v>21</v>
      </c>
    </row>
    <row r="16" spans="1:3" ht="15" customHeight="1" x14ac:dyDescent="0.25">
      <c r="A16" s="13" t="s">
        <v>139</v>
      </c>
      <c r="B16" s="4">
        <v>153</v>
      </c>
      <c r="C16" s="11" t="s">
        <v>21</v>
      </c>
    </row>
    <row r="17" spans="1:3" ht="15" customHeight="1" x14ac:dyDescent="0.25">
      <c r="A17" s="13" t="s">
        <v>140</v>
      </c>
      <c r="B17" s="4">
        <v>52</v>
      </c>
      <c r="C17" s="11" t="s">
        <v>21</v>
      </c>
    </row>
    <row r="18" spans="1:3" ht="15" customHeight="1" x14ac:dyDescent="0.25">
      <c r="A18" s="13" t="s">
        <v>102</v>
      </c>
      <c r="B18" s="4">
        <v>14</v>
      </c>
      <c r="C18" s="11" t="s">
        <v>21</v>
      </c>
    </row>
    <row r="19" spans="1:3" ht="15" customHeight="1" x14ac:dyDescent="0.25">
      <c r="A19" s="13" t="s">
        <v>78</v>
      </c>
      <c r="B19" s="4">
        <v>39.5</v>
      </c>
      <c r="C19" s="11" t="s">
        <v>21</v>
      </c>
    </row>
    <row r="20" spans="1:3" ht="15" customHeight="1" x14ac:dyDescent="0.25">
      <c r="A20" s="13" t="s">
        <v>79</v>
      </c>
      <c r="B20" s="4">
        <v>106</v>
      </c>
      <c r="C20" s="11" t="s">
        <v>21</v>
      </c>
    </row>
    <row r="21" spans="1:3" ht="12" customHeight="1" x14ac:dyDescent="0.25">
      <c r="A21" s="13"/>
      <c r="B21" s="4"/>
      <c r="C21" s="11"/>
    </row>
    <row r="22" spans="1:3" ht="15" customHeight="1" x14ac:dyDescent="0.25">
      <c r="A22" s="13" t="s">
        <v>80</v>
      </c>
      <c r="B22" s="24">
        <v>165.35</v>
      </c>
      <c r="C22" s="11" t="s">
        <v>21</v>
      </c>
    </row>
    <row r="23" spans="1:3" ht="12" customHeight="1" x14ac:dyDescent="0.25">
      <c r="A23" s="2"/>
      <c r="B23" s="4"/>
      <c r="C23" s="11"/>
    </row>
    <row r="24" spans="1:3" ht="15" customHeight="1" x14ac:dyDescent="0.25">
      <c r="A24" s="2" t="s">
        <v>157</v>
      </c>
      <c r="B24" s="24">
        <v>181.77</v>
      </c>
      <c r="C24" s="11" t="s">
        <v>21</v>
      </c>
    </row>
    <row r="25" spans="1:3" ht="15" customHeight="1" x14ac:dyDescent="0.25">
      <c r="A25" s="2" t="s">
        <v>81</v>
      </c>
      <c r="B25" s="24"/>
      <c r="C25" s="39"/>
    </row>
    <row r="26" spans="1:3" ht="15" customHeight="1" x14ac:dyDescent="0.25">
      <c r="A26" s="2"/>
      <c r="B26" s="4"/>
      <c r="C26" s="11"/>
    </row>
    <row r="27" spans="1:3" ht="15" customHeight="1" x14ac:dyDescent="0.25">
      <c r="A27" s="2" t="s">
        <v>152</v>
      </c>
      <c r="B27" s="24">
        <v>224.48</v>
      </c>
      <c r="C27" s="11" t="s">
        <v>21</v>
      </c>
    </row>
    <row r="28" spans="1:3" ht="15" customHeight="1" x14ac:dyDescent="0.25">
      <c r="A28" s="2" t="s">
        <v>82</v>
      </c>
      <c r="B28" s="24"/>
      <c r="C28" s="11"/>
    </row>
    <row r="29" spans="1:3" ht="15" customHeight="1" x14ac:dyDescent="0.25">
      <c r="A29" s="2" t="s">
        <v>83</v>
      </c>
      <c r="B29" s="4"/>
      <c r="C29" s="11"/>
    </row>
    <row r="30" spans="1:3" ht="12" customHeight="1" x14ac:dyDescent="0.25">
      <c r="A30" s="26"/>
      <c r="B30" s="4"/>
      <c r="C30" s="11"/>
    </row>
    <row r="31" spans="1:3" ht="15" customHeight="1" x14ac:dyDescent="0.25">
      <c r="A31" s="27" t="s">
        <v>22</v>
      </c>
      <c r="B31" s="4">
        <f>SUM(B9:B27)</f>
        <v>2674.1</v>
      </c>
      <c r="C31" s="7"/>
    </row>
    <row r="32" spans="1:3" ht="12" customHeight="1" x14ac:dyDescent="0.25">
      <c r="A32" s="27"/>
      <c r="B32" s="4"/>
      <c r="C32" s="7"/>
    </row>
    <row r="33" spans="1:3" ht="18.95" customHeight="1" x14ac:dyDescent="0.3">
      <c r="A33" s="1" t="s">
        <v>23</v>
      </c>
      <c r="B33" s="3" t="s">
        <v>133</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141</v>
      </c>
      <c r="B40" s="5">
        <v>64</v>
      </c>
      <c r="C40" s="8" t="s">
        <v>21</v>
      </c>
    </row>
    <row r="41" spans="1:3" ht="14.25" customHeight="1" x14ac:dyDescent="0.25">
      <c r="A41" s="2" t="s">
        <v>142</v>
      </c>
      <c r="B41" s="5">
        <v>29</v>
      </c>
      <c r="C41" s="8" t="s">
        <v>21</v>
      </c>
    </row>
    <row r="42" spans="1:3" ht="15" customHeight="1" x14ac:dyDescent="0.25">
      <c r="A42" s="2" t="s">
        <v>84</v>
      </c>
      <c r="B42" s="5">
        <v>113</v>
      </c>
      <c r="C42" s="8" t="s">
        <v>21</v>
      </c>
    </row>
    <row r="43" spans="1:3" ht="15" customHeight="1" x14ac:dyDescent="0.25">
      <c r="A43" s="2" t="s">
        <v>85</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133</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52"/>
    </row>
    <row r="53" spans="1:3" ht="15" customHeight="1" x14ac:dyDescent="0.25">
      <c r="A53" s="27" t="s">
        <v>20</v>
      </c>
      <c r="B53" s="4"/>
      <c r="C53" s="52"/>
    </row>
    <row r="54" spans="1:3" ht="15" customHeight="1" x14ac:dyDescent="0.25">
      <c r="A54" s="2" t="s">
        <v>86</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8" t="s">
        <v>87</v>
      </c>
      <c r="B59" s="49"/>
      <c r="C59" s="50">
        <v>2452.7199999999998</v>
      </c>
    </row>
    <row r="60" spans="1:3" ht="17.25" customHeight="1" x14ac:dyDescent="0.3">
      <c r="A60" s="48" t="s">
        <v>88</v>
      </c>
      <c r="B60" s="49"/>
      <c r="C60" s="50">
        <f>B31</f>
        <v>2674.1</v>
      </c>
    </row>
    <row r="61" spans="1:3" ht="17.25" customHeight="1" x14ac:dyDescent="0.3">
      <c r="A61" s="48" t="s">
        <v>89</v>
      </c>
      <c r="B61" s="49"/>
      <c r="C61" s="50">
        <f>B31+B45</f>
        <v>4534.1000000000004</v>
      </c>
    </row>
    <row r="62" spans="1:3" ht="17.25" customHeight="1" x14ac:dyDescent="0.3">
      <c r="A62" s="48" t="s">
        <v>90</v>
      </c>
      <c r="B62" s="49"/>
      <c r="C62" s="50">
        <f>B31+B45</f>
        <v>4534.1000000000004</v>
      </c>
    </row>
    <row r="63" spans="1:3" ht="17.25" customHeight="1" x14ac:dyDescent="0.3">
      <c r="A63" s="48" t="s">
        <v>91</v>
      </c>
      <c r="B63" s="49"/>
      <c r="C63" s="50">
        <f>B31+B45+B56</f>
        <v>6200.1</v>
      </c>
    </row>
    <row r="64" spans="1:3" ht="15" customHeight="1" x14ac:dyDescent="0.25">
      <c r="A64" s="19"/>
      <c r="C64" s="12"/>
    </row>
    <row r="65" spans="1:3" ht="18.75" x14ac:dyDescent="0.3">
      <c r="A65" s="56" t="s">
        <v>31</v>
      </c>
      <c r="B65" s="57"/>
      <c r="C65" s="12"/>
    </row>
    <row r="66" spans="1:3" ht="14.25" customHeight="1" x14ac:dyDescent="0.25">
      <c r="A66" s="29" t="s">
        <v>92</v>
      </c>
      <c r="B66" s="31">
        <v>50</v>
      </c>
      <c r="C66" s="42" t="s">
        <v>21</v>
      </c>
    </row>
    <row r="67" spans="1:3" ht="14.25" customHeight="1" x14ac:dyDescent="0.25">
      <c r="A67" s="29" t="s">
        <v>93</v>
      </c>
      <c r="B67" s="31">
        <v>48</v>
      </c>
      <c r="C67" s="42" t="s">
        <v>21</v>
      </c>
    </row>
    <row r="68" spans="1:3" ht="14.25" customHeight="1" x14ac:dyDescent="0.25">
      <c r="A68" s="29" t="s">
        <v>94</v>
      </c>
      <c r="B68" s="31" t="s">
        <v>73</v>
      </c>
      <c r="C68" s="42" t="s">
        <v>21</v>
      </c>
    </row>
    <row r="69" spans="1:3" ht="14.25" customHeight="1" x14ac:dyDescent="0.25">
      <c r="A69" s="29" t="s">
        <v>72</v>
      </c>
      <c r="B69" s="31" t="s">
        <v>73</v>
      </c>
      <c r="C69" s="42" t="s">
        <v>21</v>
      </c>
    </row>
    <row r="70" spans="1:3" ht="14.25" customHeight="1" x14ac:dyDescent="0.25">
      <c r="A70" s="29" t="s">
        <v>95</v>
      </c>
      <c r="B70" s="31" t="s">
        <v>73</v>
      </c>
      <c r="C70" s="42" t="s">
        <v>21</v>
      </c>
    </row>
    <row r="71" spans="1:3" ht="14.25" customHeight="1" x14ac:dyDescent="0.25">
      <c r="A71" s="29" t="s">
        <v>74</v>
      </c>
      <c r="B71" s="31">
        <v>65</v>
      </c>
      <c r="C71" s="42" t="s">
        <v>21</v>
      </c>
    </row>
    <row r="72" spans="1:3" ht="14.25" customHeight="1" x14ac:dyDescent="0.25">
      <c r="A72" s="29" t="s">
        <v>96</v>
      </c>
      <c r="B72" s="31">
        <v>140</v>
      </c>
      <c r="C72" s="42" t="s">
        <v>21</v>
      </c>
    </row>
    <row r="73" spans="1:3" ht="14.25" customHeight="1" x14ac:dyDescent="0.25">
      <c r="A73" s="29" t="s">
        <v>97</v>
      </c>
      <c r="B73" s="31">
        <v>134</v>
      </c>
      <c r="C73" s="42" t="s">
        <v>21</v>
      </c>
    </row>
    <row r="74" spans="1:3" ht="14.25" customHeight="1" x14ac:dyDescent="0.25">
      <c r="A74" s="29" t="s">
        <v>98</v>
      </c>
      <c r="B74" s="31" t="s">
        <v>73</v>
      </c>
      <c r="C74" s="42" t="s">
        <v>21</v>
      </c>
    </row>
    <row r="75" spans="1:3" ht="14.25" customHeight="1" x14ac:dyDescent="0.25">
      <c r="A75" s="30" t="s">
        <v>99</v>
      </c>
      <c r="B75" s="45">
        <v>134</v>
      </c>
      <c r="C75" s="43" t="s">
        <v>21</v>
      </c>
    </row>
    <row r="76" spans="1:3" ht="14.25" customHeight="1" x14ac:dyDescent="0.25">
      <c r="A76" s="30" t="s">
        <v>100</v>
      </c>
      <c r="B76" s="45">
        <v>169</v>
      </c>
      <c r="C76" s="43" t="s">
        <v>21</v>
      </c>
    </row>
    <row r="77" spans="1:3" ht="14.25" customHeight="1" x14ac:dyDescent="0.25">
      <c r="A77" s="40" t="s">
        <v>101</v>
      </c>
      <c r="B77" s="41">
        <v>169</v>
      </c>
      <c r="C77" s="44" t="s">
        <v>21</v>
      </c>
    </row>
    <row r="78" spans="1:3" s="51" customFormat="1" ht="12" customHeight="1" x14ac:dyDescent="0.25">
      <c r="A78" s="51" t="s">
        <v>75</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6" t="e" vm="1">
        <v>#VALUE!</v>
      </c>
      <c r="B1" s="67"/>
      <c r="C1" s="67"/>
      <c r="D1" s="67"/>
      <c r="E1" s="67"/>
      <c r="F1" s="67"/>
      <c r="G1" s="67"/>
      <c r="H1" s="67"/>
    </row>
    <row r="2" spans="1:8" ht="36" x14ac:dyDescent="0.55000000000000004">
      <c r="A2" s="68" t="s">
        <v>132</v>
      </c>
      <c r="B2" s="55"/>
      <c r="C2" s="55"/>
      <c r="D2" s="55"/>
      <c r="E2" s="55"/>
      <c r="F2" s="55"/>
      <c r="G2" s="55"/>
      <c r="H2" s="55"/>
    </row>
    <row r="3" spans="1:8" ht="33" customHeight="1" x14ac:dyDescent="0.25">
      <c r="A3" s="69" t="s">
        <v>103</v>
      </c>
      <c r="B3" s="60"/>
      <c r="C3" s="60"/>
      <c r="D3" s="60"/>
      <c r="E3" s="32" t="s">
        <v>104</v>
      </c>
      <c r="F3" s="32" t="s">
        <v>105</v>
      </c>
      <c r="G3" s="32" t="s">
        <v>106</v>
      </c>
      <c r="H3" s="32" t="s">
        <v>107</v>
      </c>
    </row>
    <row r="4" spans="1:8" ht="18.75" customHeight="1" x14ac:dyDescent="0.25">
      <c r="A4" s="60" t="s">
        <v>108</v>
      </c>
      <c r="B4" s="60"/>
      <c r="C4" s="60"/>
      <c r="D4" s="60"/>
      <c r="E4" s="33" t="s">
        <v>109</v>
      </c>
      <c r="F4" s="34" t="e">
        <f>#REF!+#REF!+#REF!+#REF!+#REF!+#REF!+#REF!+#REF!+#REF!+#REF!+#REF!+#REF!</f>
        <v>#REF!</v>
      </c>
      <c r="G4" s="35" t="e">
        <f>#REF!+#REF!+#REF!+#REF!+#REF!</f>
        <v>#REF!</v>
      </c>
      <c r="H4" s="35" t="e">
        <f t="shared" ref="H4:H22" si="0">SUM(F4+G4)</f>
        <v>#REF!</v>
      </c>
    </row>
    <row r="5" spans="1:8" ht="18.75" customHeight="1" x14ac:dyDescent="0.25">
      <c r="A5" s="60" t="s">
        <v>110</v>
      </c>
      <c r="B5" s="60"/>
      <c r="C5" s="60"/>
      <c r="D5" s="60"/>
      <c r="E5" s="33" t="s">
        <v>109</v>
      </c>
      <c r="F5" s="34" t="e">
        <f>#REF!+#REF!+#REF!+#REF!+#REF!+#REF!+#REF!+#REF!+#REF!+#REF!+#REF!+#REF!</f>
        <v>#REF!</v>
      </c>
      <c r="G5" s="35" t="e">
        <f>#REF!+#REF!+#REF!</f>
        <v>#REF!</v>
      </c>
      <c r="H5" s="35" t="e">
        <f t="shared" si="0"/>
        <v>#REF!</v>
      </c>
    </row>
    <row r="6" spans="1:8" ht="18.75" customHeight="1" x14ac:dyDescent="0.25">
      <c r="A6" s="60" t="s">
        <v>134</v>
      </c>
      <c r="B6" s="60"/>
      <c r="C6" s="60"/>
      <c r="D6" s="60"/>
      <c r="E6" s="33" t="s">
        <v>119</v>
      </c>
      <c r="F6" s="34" t="e">
        <f>#REF!+#REF!+#REF!+#REF!+#REF!+#REF!+#REF!+#REF!+#REF!</f>
        <v>#REF!</v>
      </c>
      <c r="G6" s="35" t="e">
        <f>#REF!+#REF!+#REF!</f>
        <v>#REF!</v>
      </c>
      <c r="H6" s="35" t="e">
        <f t="shared" si="0"/>
        <v>#REF!</v>
      </c>
    </row>
    <row r="7" spans="1:8" ht="18.75" customHeight="1" x14ac:dyDescent="0.25">
      <c r="A7" s="61" t="s">
        <v>158</v>
      </c>
      <c r="B7" s="62"/>
      <c r="C7" s="62"/>
      <c r="D7" s="63"/>
      <c r="E7" s="33" t="s">
        <v>112</v>
      </c>
      <c r="F7" s="34" t="e">
        <f>#REF!+#REF!+#REF!+#REF!+#REF!+#REF!+#REF!+#REF!+#REF!+#REF!+#REF!+#REF!</f>
        <v>#REF!</v>
      </c>
      <c r="G7" s="35" t="e">
        <f>#REF!+#REF!+#REF!+#REF!+#REF!+#REF!+#REF!+#REF!+#REF!+#REF!+#REF!</f>
        <v>#REF!</v>
      </c>
      <c r="H7" s="35" t="e">
        <f>F7+G7</f>
        <v>#REF!</v>
      </c>
    </row>
    <row r="8" spans="1:8" ht="18.75" customHeight="1" x14ac:dyDescent="0.25">
      <c r="A8" s="60" t="s">
        <v>113</v>
      </c>
      <c r="B8" s="60"/>
      <c r="C8" s="60"/>
      <c r="D8" s="60"/>
      <c r="E8" s="33" t="s">
        <v>111</v>
      </c>
      <c r="F8" s="34" t="e">
        <f>#REF!+#REF!+#REF!+#REF!+#REF!+#REF!+#REF!+#REF!+#REF!+#REF!+#REF!+#REF!+#REF!+#REF!+#REF!</f>
        <v>#REF!</v>
      </c>
      <c r="G8" s="35" t="e">
        <f>#REF!+#REF!+#REF!+#REF!+#REF!+#REF!+#REF!+#REF!+#REF!</f>
        <v>#REF!</v>
      </c>
      <c r="H8" s="35" t="e">
        <f t="shared" si="0"/>
        <v>#REF!</v>
      </c>
    </row>
    <row r="9" spans="1:8" ht="18.75" customHeight="1" x14ac:dyDescent="0.25">
      <c r="A9" s="60" t="s">
        <v>114</v>
      </c>
      <c r="B9" s="60"/>
      <c r="C9" s="60"/>
      <c r="D9" s="60"/>
      <c r="E9" s="33" t="s">
        <v>109</v>
      </c>
      <c r="F9" s="34">
        <f>COS!B9+COS!B10+COS!B11+COS!B48+COS!B49+COS!B50+COS!B59+COS!B60+COS!B61+COS!B67+COS!B68+COS!B69</f>
        <v>5518</v>
      </c>
      <c r="G9" s="35">
        <f>COS!B14+COS!B16+COS!B19+COS!B34+COS!B52</f>
        <v>1468.65</v>
      </c>
      <c r="H9" s="35">
        <f t="shared" si="0"/>
        <v>6986.65</v>
      </c>
    </row>
    <row r="10" spans="1:8" ht="18.75" customHeight="1" x14ac:dyDescent="0.25">
      <c r="A10" s="60" t="s">
        <v>115</v>
      </c>
      <c r="B10" s="60"/>
      <c r="C10" s="60"/>
      <c r="D10" s="60"/>
      <c r="E10" s="33" t="s">
        <v>116</v>
      </c>
      <c r="F10" s="34" t="e">
        <f>#REF!+#REF!+#REF!+#REF!+#REF!+#REF!+#REF!</f>
        <v>#REF!</v>
      </c>
      <c r="G10" s="35" t="e">
        <f>#REF!+#REF!+#REF!+#REF!+#REF!+#REF!+#REF!</f>
        <v>#REF!</v>
      </c>
      <c r="H10" s="35" t="e">
        <f t="shared" si="0"/>
        <v>#REF!</v>
      </c>
    </row>
    <row r="11" spans="1:8" ht="18.75" customHeight="1" x14ac:dyDescent="0.25">
      <c r="A11" s="60" t="s">
        <v>117</v>
      </c>
      <c r="B11" s="60"/>
      <c r="C11" s="60"/>
      <c r="D11" s="60"/>
      <c r="E11" s="33" t="s">
        <v>111</v>
      </c>
      <c r="F11" s="34" t="e">
        <f>#REF!+#REF!+#REF!+#REF!+#REF!+#REF!+#REF!+#REF!+#REF!+#REF!+#REF!+#REF!+#REF!+#REF!+#REF!+#REF!+#REF!+#REF!+#REF!+#REF!</f>
        <v>#REF!</v>
      </c>
      <c r="G11" s="35" t="e">
        <f>#REF!+#REF!+#REF!+#REF!+#REF!+#REF!+#REF!+#REF!+#REF!+#REF!+#REF!</f>
        <v>#REF!</v>
      </c>
      <c r="H11" s="35" t="e">
        <f t="shared" si="0"/>
        <v>#REF!</v>
      </c>
    </row>
    <row r="12" spans="1:8" ht="18.75" customHeight="1" x14ac:dyDescent="0.25">
      <c r="A12" s="60" t="s">
        <v>118</v>
      </c>
      <c r="B12" s="60"/>
      <c r="C12" s="60"/>
      <c r="D12" s="60"/>
      <c r="E12" s="33" t="s">
        <v>119</v>
      </c>
      <c r="F12" s="34" t="e">
        <f>#REF!+#REF!+#REF!+#REF!+#REF!+#REF!+#REF!+#REF!+#REF!</f>
        <v>#REF!</v>
      </c>
      <c r="G12" s="35" t="e">
        <f>#REF!+#REF!+#REF!+#REF!+#REF!+#REF!+#REF!+#REF!+#REF!</f>
        <v>#REF!</v>
      </c>
      <c r="H12" s="35" t="e">
        <f t="shared" si="0"/>
        <v>#REF!</v>
      </c>
    </row>
    <row r="13" spans="1:8" ht="18.75" customHeight="1" x14ac:dyDescent="0.25">
      <c r="A13" s="60" t="s">
        <v>120</v>
      </c>
      <c r="B13" s="60"/>
      <c r="C13" s="60"/>
      <c r="D13" s="60"/>
      <c r="E13" s="33" t="s">
        <v>121</v>
      </c>
      <c r="F13" s="34" t="e">
        <f>#REF!+#REF!+#REF!+#REF!+#REF!+#REF!+#REF!+#REF!+#REF!+#REF!+#REF!+#REF!+#REF!+#REF!+#REF!+#REF!</f>
        <v>#REF!</v>
      </c>
      <c r="G13" s="35" t="e">
        <f>#REF!+#REF!+#REF!+#REF!+#REF!+#REF!+#REF!+#REF!+#REF!+#REF!+#REF!+#REF!+#REF!+#REF!+#REF!+#REF!+#REF!+#REF!</f>
        <v>#REF!</v>
      </c>
      <c r="H13" s="35" t="e">
        <f t="shared" si="0"/>
        <v>#REF!</v>
      </c>
    </row>
    <row r="14" spans="1:8" ht="18.75" customHeight="1" x14ac:dyDescent="0.25">
      <c r="A14" s="60" t="s">
        <v>122</v>
      </c>
      <c r="B14" s="60"/>
      <c r="C14" s="60"/>
      <c r="D14" s="60"/>
      <c r="E14" s="33" t="s">
        <v>111</v>
      </c>
      <c r="F14" s="34" t="e">
        <f>#REF!+#REF!+#REF!+#REF!+#REF!+#REF!+#REF!+#REF!+#REF!+#REF!+#REF!+#REF!+#REF!+#REF!+#REF!</f>
        <v>#REF!</v>
      </c>
      <c r="G14" s="35" t="e">
        <f>#REF!+#REF!+#REF!+#REF!+#REF!+#REF!+#REF!+#REF!+#REF!+#REF!+#REF!+#REF!+#REF!+#REF!+#REF!+#REF!+#REF!+#REF!+#REF!+#REF!+#REF!+#REF!+#REF!+#REF!</f>
        <v>#REF!</v>
      </c>
      <c r="H14" s="35" t="e">
        <f t="shared" si="0"/>
        <v>#REF!</v>
      </c>
    </row>
    <row r="15" spans="1:8" ht="18.75" customHeight="1" x14ac:dyDescent="0.25">
      <c r="A15" s="60" t="s">
        <v>123</v>
      </c>
      <c r="B15" s="60"/>
      <c r="C15" s="60"/>
      <c r="D15" s="60"/>
      <c r="E15" s="33" t="s">
        <v>112</v>
      </c>
      <c r="F15" s="34" t="e">
        <f>#REF!+#REF!+#REF!+#REF!+#REF!+#REF!+#REF!+#REF!+#REF!+#REF!+#REF!+#REF!</f>
        <v>#REF!</v>
      </c>
      <c r="G15" s="35" t="e">
        <f>#REF!+#REF!+#REF!+#REF!+#REF!+#REF!+#REF!+#REF!+#REF!+#REF!</f>
        <v>#REF!</v>
      </c>
      <c r="H15" s="35" t="e">
        <f t="shared" si="0"/>
        <v>#REF!</v>
      </c>
    </row>
    <row r="16" spans="1:8" ht="18.75" customHeight="1" x14ac:dyDescent="0.25">
      <c r="A16" s="60" t="s">
        <v>124</v>
      </c>
      <c r="B16" s="60"/>
      <c r="C16" s="60"/>
      <c r="D16" s="60"/>
      <c r="E16" s="33" t="s">
        <v>111</v>
      </c>
      <c r="F16" s="34" t="e">
        <f>#REF!+#REF!+#REF!+#REF!+#REF!+#REF!+#REF!+#REF!+#REF!+#REF!+#REF!+#REF!+#REF!+#REF!+#REF!</f>
        <v>#REF!</v>
      </c>
      <c r="G16" s="35" t="e">
        <f>#REF!+#REF!+#REF!+#REF!+#REF!+#REF!+#REF!+#REF!+#REF!+#REF!+#REF!+#REF!</f>
        <v>#REF!</v>
      </c>
      <c r="H16" s="35" t="e">
        <f t="shared" si="0"/>
        <v>#REF!</v>
      </c>
    </row>
    <row r="17" spans="1:8" ht="18.75" customHeight="1" x14ac:dyDescent="0.25">
      <c r="A17" s="61" t="s">
        <v>156</v>
      </c>
      <c r="B17" s="62"/>
      <c r="C17" s="62"/>
      <c r="D17" s="63"/>
      <c r="E17" s="33" t="s">
        <v>116</v>
      </c>
      <c r="F17" s="34" t="e">
        <f>#REF!+#REF!+#REF!+#REF!+#REF!+#REF!+#REF!</f>
        <v>#REF!</v>
      </c>
      <c r="G17" s="35" t="e">
        <f>#REF!+#REF!+#REF!+#REF!+#REF!+#REF!+#REF!+#REF!+#REF!+#REF!+#REF!+#REF!</f>
        <v>#REF!</v>
      </c>
      <c r="H17" s="35" t="e">
        <f t="shared" ref="H17" si="1">SUM(F17+G17)</f>
        <v>#REF!</v>
      </c>
    </row>
    <row r="18" spans="1:8" ht="18.75" customHeight="1" x14ac:dyDescent="0.25">
      <c r="A18" s="61" t="s">
        <v>125</v>
      </c>
      <c r="B18" s="62"/>
      <c r="C18" s="62"/>
      <c r="D18" s="63"/>
      <c r="E18" s="33" t="s">
        <v>119</v>
      </c>
      <c r="F18" s="34" t="e">
        <f>#REF!+#REF!+#REF!+#REF!+#REF!+#REF!+#REF!+#REF!+#REF!</f>
        <v>#REF!</v>
      </c>
      <c r="G18" s="35" t="e">
        <f>#REF!+#REF!+#REF!+#REF!+#REF!+#REF!+#REF!+#REF!+#REF!</f>
        <v>#REF!</v>
      </c>
      <c r="H18" s="35" t="e">
        <f t="shared" si="0"/>
        <v>#REF!</v>
      </c>
    </row>
    <row r="19" spans="1:8" ht="18.75" customHeight="1" x14ac:dyDescent="0.25">
      <c r="A19" s="60" t="s">
        <v>126</v>
      </c>
      <c r="B19" s="60"/>
      <c r="C19" s="60"/>
      <c r="D19" s="60"/>
      <c r="E19" s="33" t="s">
        <v>119</v>
      </c>
      <c r="F19" s="34" t="e">
        <f>#REF!+#REF!+#REF!+#REF!+#REF!+#REF!+#REF!+#REF!+#REF!+#REF!</f>
        <v>#REF!</v>
      </c>
      <c r="G19" s="35" t="e">
        <f>#REF!+#REF!+#REF!+#REF!+#REF!+#REF!+#REF!+#REF!+#REF!+#REF!</f>
        <v>#REF!</v>
      </c>
      <c r="H19" s="35" t="e">
        <f t="shared" si="0"/>
        <v>#REF!</v>
      </c>
    </row>
    <row r="20" spans="1:8" ht="18.75" customHeight="1" x14ac:dyDescent="0.25">
      <c r="A20" s="60" t="s">
        <v>127</v>
      </c>
      <c r="B20" s="60"/>
      <c r="C20" s="60"/>
      <c r="D20" s="60"/>
      <c r="E20" s="33" t="s">
        <v>119</v>
      </c>
      <c r="F20" s="34" t="e">
        <f>#REF!+#REF!+#REF!+#REF!+#REF!+#REF!+#REF!+#REF!+#REF!+#REF!+#REF!+#REF!+#REF!</f>
        <v>#REF!</v>
      </c>
      <c r="G20" s="35" t="e">
        <f>#REF!+#REF!+#REF!+#REF!+#REF!+#REF!+#REF!+#REF!+#REF!+#REF!+#REF!+#REF!+#REF!+#REF!+#REF!+#REF!+#REF!+#REF!+#REF!</f>
        <v>#REF!</v>
      </c>
      <c r="H20" s="35" t="e">
        <f t="shared" si="0"/>
        <v>#REF!</v>
      </c>
    </row>
    <row r="21" spans="1:8" ht="18.75" customHeight="1" x14ac:dyDescent="0.25">
      <c r="A21" s="60" t="s">
        <v>154</v>
      </c>
      <c r="B21" s="60"/>
      <c r="C21" s="60"/>
      <c r="D21" s="60"/>
      <c r="E21" s="33" t="s">
        <v>119</v>
      </c>
      <c r="F21" s="34" t="e">
        <f>#REF!+#REF!+#REF!+#REF!+#REF!+#REF!+#REF!+#REF!+#REF!+#REF!</f>
        <v>#REF!</v>
      </c>
      <c r="G21" s="35" t="e">
        <f>#REF!+#REF!+#REF!+#REF!+#REF!+#REF!+#REF!+#REF!+#REF!+#REF!</f>
        <v>#REF!</v>
      </c>
      <c r="H21" s="35" t="e">
        <f>SUM(F21+G21)</f>
        <v>#REF!</v>
      </c>
    </row>
    <row r="22" spans="1:8" ht="18.75" customHeight="1" x14ac:dyDescent="0.25">
      <c r="A22" s="60" t="s">
        <v>155</v>
      </c>
      <c r="B22" s="60"/>
      <c r="C22" s="60"/>
      <c r="D22" s="60"/>
      <c r="E22" s="33" t="s">
        <v>128</v>
      </c>
      <c r="F22" s="34" t="e">
        <f>#REF!+#REF!+#REF!+#REF!+#REF!+#REF!</f>
        <v>#REF!</v>
      </c>
      <c r="G22" s="35" t="e">
        <f>#REF!+#REF!+#REF!</f>
        <v>#REF!</v>
      </c>
      <c r="H22" s="35" t="e">
        <f t="shared" si="0"/>
        <v>#REF!</v>
      </c>
    </row>
    <row r="23" spans="1:8" ht="18.75" customHeight="1" x14ac:dyDescent="0.25">
      <c r="A23" s="60" t="s">
        <v>129</v>
      </c>
      <c r="B23" s="60"/>
      <c r="C23" s="60"/>
      <c r="D23" s="60"/>
      <c r="E23" s="33" t="s">
        <v>119</v>
      </c>
      <c r="F23" s="34" t="e">
        <f>#REF!+#REF!+#REF!+#REF!+#REF!+#REF!+#REF!+#REF!+#REF!+#REF!+#REF!+#REF!</f>
        <v>#REF!</v>
      </c>
      <c r="G23" s="35" t="e">
        <f>#REF!+#REF!+#REF!+#REF!+#REF!</f>
        <v>#REF!</v>
      </c>
      <c r="H23" s="35" t="e">
        <f>SUM(F23+G23)</f>
        <v>#REF!</v>
      </c>
    </row>
    <row r="24" spans="1:8" ht="9" customHeight="1" x14ac:dyDescent="0.25">
      <c r="A24" s="13"/>
      <c r="B24" s="13"/>
      <c r="C24" s="13"/>
      <c r="D24" s="13"/>
      <c r="E24" s="36"/>
      <c r="F24" s="37"/>
      <c r="G24" s="38"/>
      <c r="H24" s="38"/>
    </row>
    <row r="25" spans="1:8" ht="46.5" customHeight="1" x14ac:dyDescent="0.25">
      <c r="A25" s="64" t="s">
        <v>153</v>
      </c>
      <c r="B25" s="65"/>
      <c r="C25" s="65"/>
      <c r="D25" s="65"/>
      <c r="E25" s="65"/>
      <c r="F25" s="65"/>
      <c r="G25" s="65"/>
      <c r="H25" s="65"/>
    </row>
    <row r="26" spans="1:8" ht="9" customHeight="1" x14ac:dyDescent="0.25">
      <c r="A26" s="13"/>
      <c r="B26" s="13"/>
      <c r="C26" s="13"/>
      <c r="D26" s="13"/>
      <c r="E26" s="36"/>
      <c r="F26" s="37"/>
      <c r="G26" s="38"/>
      <c r="H26" s="38"/>
    </row>
    <row r="27" spans="1:8" ht="52.5" customHeight="1" x14ac:dyDescent="0.25">
      <c r="A27" s="58" t="s">
        <v>130</v>
      </c>
      <c r="B27" s="59"/>
      <c r="C27" s="59"/>
      <c r="D27" s="59"/>
      <c r="E27" s="59"/>
      <c r="F27" s="59"/>
      <c r="G27" s="59"/>
      <c r="H27" s="59"/>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COS</vt:lpstr>
      <vt:lpstr>PCTMA</vt:lpstr>
      <vt:lpstr>Total Cost</vt:lpstr>
      <vt:lpstr>'BCT (old)'!Print_Area</vt:lpstr>
      <vt:lpstr>COS!Print_Area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2026-07-09T16:22:17Z</dcterms:modified>
  <cp:category/>
  <cp:contentStatus/>
</cp:coreProperties>
</file>